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081DE907-FDC7-497E-B205-DC84CDD65275}" xr6:coauthVersionLast="47" xr6:coauthVersionMax="47" xr10:uidLastSave="{00000000-0000-0000-0000-000000000000}"/>
  <bookViews>
    <workbookView xWindow="28680" yWindow="5490" windowWidth="21840" windowHeight="13140" xr2:uid="{00000000-000D-0000-FFFF-FFFF00000000}"/>
  </bookViews>
  <sheets>
    <sheet name="Principais Receitas" sheetId="1" r:id="rId1"/>
    <sheet name="Receitas Vinculadas - Fundos" sheetId="4" r:id="rId2"/>
    <sheet name="Rec Correntes x Capital" sheetId="2" r:id="rId3"/>
  </sheets>
  <definedNames>
    <definedName name="_xlnm._FilterDatabase" localSheetId="0" hidden="1">'Principais Receitas'!$A$3:$Y$15</definedName>
    <definedName name="_xlnm._FilterDatabase" localSheetId="2" hidden="1">'Rec Correntes x Capital'!$A$3:$J$3</definedName>
    <definedName name="_xlnm._FilterDatabase" localSheetId="1" hidden="1">'Receitas Vinculadas - Fundos'!$A$3:$AT$3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5" i="4" l="1"/>
  <c r="AR15" i="4"/>
  <c r="AS14" i="4"/>
  <c r="AR14" i="4"/>
  <c r="AS13" i="4"/>
  <c r="AR13" i="4"/>
  <c r="AS12" i="4"/>
  <c r="AR12" i="4"/>
  <c r="AT12" i="4" s="1"/>
  <c r="AS11" i="4"/>
  <c r="AR11" i="4"/>
  <c r="AS10" i="4"/>
  <c r="AR10" i="4"/>
  <c r="AS9" i="4"/>
  <c r="AR9" i="4"/>
  <c r="AS8" i="4"/>
  <c r="AR8" i="4"/>
  <c r="AT8" i="4" s="1"/>
  <c r="AS6" i="4"/>
  <c r="AR6" i="4"/>
  <c r="AS5" i="4"/>
  <c r="AR5" i="4"/>
  <c r="AS4" i="4"/>
  <c r="AS16" i="4" s="1"/>
  <c r="AR4" i="4"/>
  <c r="AR16" i="4" s="1"/>
  <c r="AT15" i="4"/>
  <c r="AT14" i="4"/>
  <c r="AT13" i="4"/>
  <c r="AT11" i="4"/>
  <c r="AT10" i="4"/>
  <c r="AT9" i="4"/>
  <c r="AT6" i="4"/>
  <c r="AT5" i="4"/>
  <c r="AP16" i="4"/>
  <c r="AO16" i="4"/>
  <c r="AQ15" i="4"/>
  <c r="AQ14" i="4"/>
  <c r="AQ13" i="4"/>
  <c r="AQ12" i="4"/>
  <c r="AQ11" i="4"/>
  <c r="AQ10" i="4"/>
  <c r="AQ9" i="4"/>
  <c r="AQ8" i="4"/>
  <c r="AQ7" i="4"/>
  <c r="AQ6" i="4"/>
  <c r="AQ5" i="4"/>
  <c r="AQ4" i="4"/>
  <c r="AQ16" i="4" s="1"/>
  <c r="AM16" i="4"/>
  <c r="AL16" i="4"/>
  <c r="AN15" i="4"/>
  <c r="AN14" i="4"/>
  <c r="AN13" i="4"/>
  <c r="AN12" i="4"/>
  <c r="AN11" i="4"/>
  <c r="AN10" i="4"/>
  <c r="AN9" i="4"/>
  <c r="AN8" i="4"/>
  <c r="AN7" i="4"/>
  <c r="AN6" i="4"/>
  <c r="AN5" i="4"/>
  <c r="AN4" i="4"/>
  <c r="AJ16" i="4"/>
  <c r="AI16" i="4"/>
  <c r="AK15" i="4"/>
  <c r="AK14" i="4"/>
  <c r="AK13" i="4"/>
  <c r="AK12" i="4"/>
  <c r="AK11" i="4"/>
  <c r="AK10" i="4"/>
  <c r="AK9" i="4"/>
  <c r="AK8" i="4"/>
  <c r="AK7" i="4"/>
  <c r="AK6" i="4"/>
  <c r="AK5" i="4"/>
  <c r="AK4" i="4"/>
  <c r="AG16" i="4"/>
  <c r="AF16" i="4"/>
  <c r="AH15" i="4"/>
  <c r="AH14" i="4"/>
  <c r="AH13" i="4"/>
  <c r="AH12" i="4"/>
  <c r="AH11" i="4"/>
  <c r="AH10" i="4"/>
  <c r="AH9" i="4"/>
  <c r="AH8" i="4"/>
  <c r="AH7" i="4"/>
  <c r="AH6" i="4"/>
  <c r="AH5" i="4"/>
  <c r="AH4" i="4"/>
  <c r="C7" i="4"/>
  <c r="AS7" i="4" s="1"/>
  <c r="B7" i="4"/>
  <c r="AR7" i="4" s="1"/>
  <c r="AT7" i="4" s="1"/>
  <c r="AD16" i="4"/>
  <c r="AC16" i="4"/>
  <c r="AE15" i="4"/>
  <c r="AE14" i="4"/>
  <c r="AE13" i="4"/>
  <c r="AE12" i="4"/>
  <c r="AE11" i="4"/>
  <c r="AE10" i="4"/>
  <c r="AE9" i="4"/>
  <c r="AE8" i="4"/>
  <c r="AE7" i="4"/>
  <c r="AE6" i="4"/>
  <c r="AE5" i="4"/>
  <c r="AE4" i="4"/>
  <c r="AA16" i="4"/>
  <c r="Z16" i="4"/>
  <c r="AB15" i="4"/>
  <c r="AB14" i="4"/>
  <c r="AB13" i="4"/>
  <c r="AB12" i="4"/>
  <c r="AB11" i="4"/>
  <c r="AB10" i="4"/>
  <c r="AB9" i="4"/>
  <c r="AB8" i="4"/>
  <c r="AB7" i="4"/>
  <c r="AB6" i="4"/>
  <c r="AB5" i="4"/>
  <c r="AB4" i="4"/>
  <c r="Y15" i="4"/>
  <c r="Y14" i="4"/>
  <c r="Y13" i="4"/>
  <c r="Y12" i="4"/>
  <c r="Y11" i="4"/>
  <c r="Y10" i="4"/>
  <c r="Y9" i="4"/>
  <c r="Y8" i="4"/>
  <c r="Y7" i="4"/>
  <c r="Y6" i="4"/>
  <c r="Y5" i="4"/>
  <c r="Y4" i="4"/>
  <c r="V15" i="4"/>
  <c r="V14" i="4"/>
  <c r="V13" i="4"/>
  <c r="V12" i="4"/>
  <c r="V11" i="4"/>
  <c r="V10" i="4"/>
  <c r="V9" i="4"/>
  <c r="V8" i="4"/>
  <c r="V7" i="4"/>
  <c r="V6" i="4"/>
  <c r="V5" i="4"/>
  <c r="V4" i="4"/>
  <c r="V16" i="4" s="1"/>
  <c r="S15" i="4"/>
  <c r="S14" i="4"/>
  <c r="S13" i="4"/>
  <c r="S12" i="4"/>
  <c r="S11" i="4"/>
  <c r="S10" i="4"/>
  <c r="S9" i="4"/>
  <c r="S8" i="4"/>
  <c r="S7" i="4"/>
  <c r="S6" i="4"/>
  <c r="S5" i="4"/>
  <c r="S4" i="4"/>
  <c r="P15" i="4"/>
  <c r="P14" i="4"/>
  <c r="P13" i="4"/>
  <c r="P12" i="4"/>
  <c r="P11" i="4"/>
  <c r="P10" i="4"/>
  <c r="P9" i="4"/>
  <c r="P8" i="4"/>
  <c r="P7" i="4"/>
  <c r="P6" i="4"/>
  <c r="P5" i="4"/>
  <c r="P4" i="4"/>
  <c r="M15" i="4"/>
  <c r="M14" i="4"/>
  <c r="M13" i="4"/>
  <c r="M12" i="4"/>
  <c r="M11" i="4"/>
  <c r="M10" i="4"/>
  <c r="M9" i="4"/>
  <c r="M8" i="4"/>
  <c r="M7" i="4"/>
  <c r="M6" i="4"/>
  <c r="M5" i="4"/>
  <c r="M4" i="4"/>
  <c r="J15" i="4"/>
  <c r="J14" i="4"/>
  <c r="J13" i="4"/>
  <c r="J12" i="4"/>
  <c r="J11" i="4"/>
  <c r="J10" i="4"/>
  <c r="J9" i="4"/>
  <c r="J8" i="4"/>
  <c r="J7" i="4"/>
  <c r="J6" i="4"/>
  <c r="J5" i="4"/>
  <c r="J4" i="4"/>
  <c r="G15" i="4"/>
  <c r="G14" i="4"/>
  <c r="G13" i="4"/>
  <c r="G12" i="4"/>
  <c r="G11" i="4"/>
  <c r="G10" i="4"/>
  <c r="G9" i="4"/>
  <c r="G8" i="4"/>
  <c r="G7" i="4"/>
  <c r="G6" i="4"/>
  <c r="G5" i="4"/>
  <c r="G4" i="4"/>
  <c r="D15" i="4"/>
  <c r="D14" i="4"/>
  <c r="D13" i="4"/>
  <c r="D12" i="4"/>
  <c r="D11" i="4"/>
  <c r="D10" i="4"/>
  <c r="D9" i="4"/>
  <c r="D8" i="4"/>
  <c r="D7" i="4"/>
  <c r="D6" i="4"/>
  <c r="D5" i="4"/>
  <c r="D4" i="4"/>
  <c r="X16" i="4"/>
  <c r="W16" i="4"/>
  <c r="U16" i="4"/>
  <c r="T16" i="4"/>
  <c r="R16" i="4"/>
  <c r="Q16" i="4"/>
  <c r="O16" i="4"/>
  <c r="N16" i="4"/>
  <c r="L16" i="4"/>
  <c r="K16" i="4"/>
  <c r="I16" i="4"/>
  <c r="H16" i="4"/>
  <c r="F16" i="4"/>
  <c r="E16" i="4"/>
  <c r="C16" i="4"/>
  <c r="B16" i="4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B16" i="1"/>
  <c r="AT4" i="4" l="1"/>
  <c r="J16" i="4"/>
  <c r="G16" i="4"/>
  <c r="AT16" i="4"/>
  <c r="D16" i="4"/>
  <c r="AK16" i="4"/>
  <c r="AH16" i="4"/>
  <c r="AN16" i="4"/>
  <c r="M16" i="4"/>
  <c r="AE16" i="4"/>
  <c r="Y16" i="4"/>
  <c r="P16" i="4"/>
  <c r="S16" i="4"/>
  <c r="AB16" i="4"/>
</calcChain>
</file>

<file path=xl/sharedStrings.xml><?xml version="1.0" encoding="utf-8"?>
<sst xmlns="http://schemas.openxmlformats.org/spreadsheetml/2006/main" count="115" uniqueCount="33">
  <si>
    <t>COTA - PARTE DO FPM</t>
  </si>
  <si>
    <t>ITBI</t>
  </si>
  <si>
    <t>IPTU</t>
  </si>
  <si>
    <t>ISS - PRINCIPAL</t>
  </si>
  <si>
    <t>ISS - SIMPLES NACIONAL</t>
  </si>
  <si>
    <t>COTA - PARTE DO ICMS</t>
  </si>
  <si>
    <t>FUNDEB - PRINCIPAL</t>
  </si>
  <si>
    <t>Total Orçado</t>
  </si>
  <si>
    <t>Total Diferenças</t>
  </si>
  <si>
    <t>Ano</t>
  </si>
  <si>
    <t>Arrecadação</t>
  </si>
  <si>
    <t>Orçado</t>
  </si>
  <si>
    <t>Diferenças</t>
  </si>
  <si>
    <t>Total Geral</t>
  </si>
  <si>
    <t>2026 - 1º Quadrimestre</t>
  </si>
  <si>
    <t>RECEITAS CORRENTES</t>
  </si>
  <si>
    <t>RECEITAS DE CAPITAL</t>
  </si>
  <si>
    <t>1 FUNDO MUNICIPAL DE SAÚDE</t>
  </si>
  <si>
    <t>2 FUNDEB - FUNDO DE DESENVOLVIMENTO DA EDUCAÇÃO BÁSICA</t>
  </si>
  <si>
    <t>3 FUNDO MUNICIPAL DE DESENVOLVIMENTO URBANO</t>
  </si>
  <si>
    <t>4 FUNDO MUNICIPAL DE TRÂNSITO</t>
  </si>
  <si>
    <t>5 FUNDO MUNICIPAL DE MEIO AMBIENTE</t>
  </si>
  <si>
    <t>6 FUNDO SOCIAL DE SOLIDARIEDADE</t>
  </si>
  <si>
    <t>7 FUNDO MUNICIPAL DA INFÂNCIA E JUVENTUDE</t>
  </si>
  <si>
    <t>8 FUNDO MUNICIPAL DE ASSISTÊNCIA SOCIAL</t>
  </si>
  <si>
    <t>9 FUNDO MUNICIPAL DE HABITAÇÃO</t>
  </si>
  <si>
    <t>12 FUNDO DO IDOSO</t>
  </si>
  <si>
    <t>16 CIP</t>
  </si>
  <si>
    <t>19 PEDÁGIO</t>
  </si>
  <si>
    <t>20 COVID 19</t>
  </si>
  <si>
    <t>21 RECEITAS CEMITERIO</t>
  </si>
  <si>
    <t>TOTAIS</t>
  </si>
  <si>
    <t>TOTAIS FUNDOS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</si>
</sst>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COTA-PARTE DO FPM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'Principais Receitas'!$B$3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Receitas'!$B$4:$B$14</c:f>
              <c:numCache>
                <c:formatCode>#,##0</c:formatCode>
                <c:ptCount val="11"/>
                <c:pt idx="0">
                  <c:v>55444045.68</c:v>
                </c:pt>
                <c:pt idx="1">
                  <c:v>62641258.090000004</c:v>
                </c:pt>
                <c:pt idx="2">
                  <c:v>59449577.780000001</c:v>
                </c:pt>
                <c:pt idx="3">
                  <c:v>63550606.340000004</c:v>
                </c:pt>
                <c:pt idx="4">
                  <c:v>68861571.469999999</c:v>
                </c:pt>
                <c:pt idx="5">
                  <c:v>65527834.07</c:v>
                </c:pt>
                <c:pt idx="6">
                  <c:v>88032432.140000001</c:v>
                </c:pt>
                <c:pt idx="7">
                  <c:v>110498007.01000001</c:v>
                </c:pt>
                <c:pt idx="8">
                  <c:v>118574887.40000001</c:v>
                </c:pt>
                <c:pt idx="9">
                  <c:v>129389201.40000001</c:v>
                </c:pt>
                <c:pt idx="10">
                  <c:v>139987712.53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1-4535-95E7-EA2A6FDD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52072"/>
        <c:axId val="576301848"/>
      </c:barChart>
      <c:lineChart>
        <c:grouping val="standard"/>
        <c:varyColors val="0"/>
        <c:ser>
          <c:idx val="1"/>
          <c:order val="1"/>
          <c:tx>
            <c:strRef>
              <c:f>'Principais Receitas'!$C$3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Receitas'!$C$4:$C$14</c:f>
              <c:numCache>
                <c:formatCode>#,##0</c:formatCode>
                <c:ptCount val="11"/>
                <c:pt idx="0">
                  <c:v>56000000</c:v>
                </c:pt>
                <c:pt idx="1">
                  <c:v>58000000</c:v>
                </c:pt>
                <c:pt idx="2">
                  <c:v>60000000</c:v>
                </c:pt>
                <c:pt idx="3">
                  <c:v>66000000</c:v>
                </c:pt>
                <c:pt idx="4">
                  <c:v>70000000</c:v>
                </c:pt>
                <c:pt idx="5">
                  <c:v>77000000</c:v>
                </c:pt>
                <c:pt idx="6">
                  <c:v>72780000</c:v>
                </c:pt>
                <c:pt idx="7">
                  <c:v>95000000</c:v>
                </c:pt>
                <c:pt idx="8">
                  <c:v>121600000</c:v>
                </c:pt>
                <c:pt idx="9">
                  <c:v>128000000</c:v>
                </c:pt>
                <c:pt idx="10">
                  <c:v>143000000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1-4535-95E7-EA2A6FDD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52072"/>
        <c:axId val="576301848"/>
      </c:lineChart>
      <c:catAx>
        <c:axId val="3196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301848"/>
        <c:crosses val="autoZero"/>
        <c:auto val="1"/>
        <c:lblAlgn val="ctr"/>
        <c:lblOffset val="100"/>
        <c:noMultiLvlLbl val="0"/>
      </c:catAx>
      <c:valAx>
        <c:axId val="5763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6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RECEITAS DE CAPITAL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 Correntes x Capital'!$E$3</c:f>
              <c:strCache>
                <c:ptCount val="1"/>
                <c:pt idx="0">
                  <c:v>Arrecadação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'Rec Correntes x Capital'!$A$4:$A$14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'Rec Correntes x Capital'!$E$4:$E$14</c:f>
              <c:numCache>
                <c:formatCode>#,##0</c:formatCode>
                <c:ptCount val="11"/>
                <c:pt idx="0">
                  <c:v>13218529.57</c:v>
                </c:pt>
                <c:pt idx="1">
                  <c:v>10049224.83</c:v>
                </c:pt>
                <c:pt idx="2">
                  <c:v>6255256.9299999997</c:v>
                </c:pt>
                <c:pt idx="3">
                  <c:v>19163091.16</c:v>
                </c:pt>
                <c:pt idx="4">
                  <c:v>5713386.71</c:v>
                </c:pt>
                <c:pt idx="5">
                  <c:v>26747829.370000001</c:v>
                </c:pt>
                <c:pt idx="6">
                  <c:v>79045628.609999999</c:v>
                </c:pt>
                <c:pt idx="7">
                  <c:v>33003432.800000001</c:v>
                </c:pt>
                <c:pt idx="8">
                  <c:v>63417291.68</c:v>
                </c:pt>
                <c:pt idx="9">
                  <c:v>104506187</c:v>
                </c:pt>
                <c:pt idx="10">
                  <c:v>68444765.859999999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AE9-8D13-19ADCA3736B6}"/>
            </c:ext>
          </c:extLst>
        </c:ser>
        <c:ser>
          <c:idx val="1"/>
          <c:order val="1"/>
          <c:tx>
            <c:strRef>
              <c:f>'Rec Correntes x Capital'!$F$3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'Rec Correntes x Capital'!$A$4:$A$14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'Rec Correntes x Capital'!$F$4:$F$14</c:f>
              <c:numCache>
                <c:formatCode>#,##0</c:formatCode>
                <c:ptCount val="11"/>
                <c:pt idx="0">
                  <c:v>4968626.67</c:v>
                </c:pt>
                <c:pt idx="1">
                  <c:v>32042983.899999999</c:v>
                </c:pt>
                <c:pt idx="2">
                  <c:v>21554927.030000001</c:v>
                </c:pt>
                <c:pt idx="3">
                  <c:v>1000000</c:v>
                </c:pt>
                <c:pt idx="4">
                  <c:v>20294655.699999999</c:v>
                </c:pt>
                <c:pt idx="5">
                  <c:v>55313692.479999997</c:v>
                </c:pt>
                <c:pt idx="6">
                  <c:v>108120806.43000001</c:v>
                </c:pt>
                <c:pt idx="7">
                  <c:v>75001715.370000005</c:v>
                </c:pt>
                <c:pt idx="8">
                  <c:v>71077239.359999999</c:v>
                </c:pt>
                <c:pt idx="9">
                  <c:v>68957000</c:v>
                </c:pt>
                <c:pt idx="10">
                  <c:v>187814266.80000001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AE9-8D13-19ADCA373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300424"/>
        <c:axId val="619300096"/>
      </c:lineChart>
      <c:catAx>
        <c:axId val="61930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9300096"/>
        <c:crosses val="autoZero"/>
        <c:auto val="1"/>
        <c:lblAlgn val="ctr"/>
        <c:lblOffset val="100"/>
        <c:noMultiLvlLbl val="0"/>
      </c:catAx>
      <c:valAx>
        <c:axId val="6193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930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ITBI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'Principais Receitas'!$E$3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Receitas'!$E$4:$E$14</c:f>
              <c:numCache>
                <c:formatCode>#,##0</c:formatCode>
                <c:ptCount val="11"/>
                <c:pt idx="0">
                  <c:v>11971424.09</c:v>
                </c:pt>
                <c:pt idx="1">
                  <c:v>13309408.5</c:v>
                </c:pt>
                <c:pt idx="2">
                  <c:v>13737706.67</c:v>
                </c:pt>
                <c:pt idx="3">
                  <c:v>17964624.579999998</c:v>
                </c:pt>
                <c:pt idx="4">
                  <c:v>17239166.66</c:v>
                </c:pt>
                <c:pt idx="5">
                  <c:v>20199069.739999998</c:v>
                </c:pt>
                <c:pt idx="6">
                  <c:v>27705348.280000001</c:v>
                </c:pt>
                <c:pt idx="7">
                  <c:v>27114914.5</c:v>
                </c:pt>
                <c:pt idx="8">
                  <c:v>30013738.239999998</c:v>
                </c:pt>
                <c:pt idx="9">
                  <c:v>51595684.07</c:v>
                </c:pt>
                <c:pt idx="10">
                  <c:v>48570640.869999997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C-424C-B132-A7D889FA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116232"/>
        <c:axId val="627115248"/>
      </c:barChart>
      <c:lineChart>
        <c:grouping val="standard"/>
        <c:varyColors val="0"/>
        <c:ser>
          <c:idx val="1"/>
          <c:order val="1"/>
          <c:tx>
            <c:strRef>
              <c:f>'Principais Receitas'!$F$3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'Principais Receitas'!$F$4:$F$14</c:f>
              <c:numCache>
                <c:formatCode>#,##0</c:formatCode>
                <c:ptCount val="11"/>
                <c:pt idx="0">
                  <c:v>13000000</c:v>
                </c:pt>
                <c:pt idx="1">
                  <c:v>14500000</c:v>
                </c:pt>
                <c:pt idx="2">
                  <c:v>12587500.720000001</c:v>
                </c:pt>
                <c:pt idx="3">
                  <c:v>22000000</c:v>
                </c:pt>
                <c:pt idx="4">
                  <c:v>19500000</c:v>
                </c:pt>
                <c:pt idx="5">
                  <c:v>16000000</c:v>
                </c:pt>
                <c:pt idx="6">
                  <c:v>18250000</c:v>
                </c:pt>
                <c:pt idx="7">
                  <c:v>28000000</c:v>
                </c:pt>
                <c:pt idx="8">
                  <c:v>31000000</c:v>
                </c:pt>
                <c:pt idx="9">
                  <c:v>32000000</c:v>
                </c:pt>
                <c:pt idx="10">
                  <c:v>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C-424C-B132-A7D889FA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116232"/>
        <c:axId val="627115248"/>
      </c:lineChart>
      <c:catAx>
        <c:axId val="6271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15248"/>
        <c:crosses val="autoZero"/>
        <c:auto val="1"/>
        <c:lblAlgn val="ctr"/>
        <c:lblOffset val="100"/>
        <c:noMultiLvlLbl val="0"/>
      </c:catAx>
      <c:valAx>
        <c:axId val="62711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1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IPTU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'Principais Receitas'!$H$3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Receitas'!$H$4:$H$14</c:f>
              <c:numCache>
                <c:formatCode>#,##0</c:formatCode>
                <c:ptCount val="11"/>
                <c:pt idx="0">
                  <c:v>44846948.160000004</c:v>
                </c:pt>
                <c:pt idx="1">
                  <c:v>54214270.350000001</c:v>
                </c:pt>
                <c:pt idx="2">
                  <c:v>55914583.07</c:v>
                </c:pt>
                <c:pt idx="3">
                  <c:v>71647397.569999993</c:v>
                </c:pt>
                <c:pt idx="4">
                  <c:v>71404336.090000004</c:v>
                </c:pt>
                <c:pt idx="5">
                  <c:v>72715570.060000002</c:v>
                </c:pt>
                <c:pt idx="6">
                  <c:v>74263827.960000008</c:v>
                </c:pt>
                <c:pt idx="7">
                  <c:v>82211903.950000003</c:v>
                </c:pt>
                <c:pt idx="8">
                  <c:v>89693740.950000003</c:v>
                </c:pt>
                <c:pt idx="9">
                  <c:v>94461306.230000004</c:v>
                </c:pt>
                <c:pt idx="10">
                  <c:v>99322897.210000008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9-4FBC-A524-56596EA20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211104"/>
        <c:axId val="625206512"/>
      </c:barChart>
      <c:lineChart>
        <c:grouping val="standard"/>
        <c:varyColors val="0"/>
        <c:ser>
          <c:idx val="1"/>
          <c:order val="1"/>
          <c:tx>
            <c:strRef>
              <c:f>'Principais Receitas'!$I$3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'Principais Receitas'!$I$4:$I$14</c:f>
              <c:numCache>
                <c:formatCode>#,##0</c:formatCode>
                <c:ptCount val="11"/>
                <c:pt idx="0">
                  <c:v>48000000</c:v>
                </c:pt>
                <c:pt idx="1">
                  <c:v>52000000</c:v>
                </c:pt>
                <c:pt idx="2">
                  <c:v>50135437.950000003</c:v>
                </c:pt>
                <c:pt idx="3">
                  <c:v>95000000</c:v>
                </c:pt>
                <c:pt idx="4">
                  <c:v>79500000</c:v>
                </c:pt>
                <c:pt idx="5">
                  <c:v>76500000</c:v>
                </c:pt>
                <c:pt idx="6">
                  <c:v>81750000</c:v>
                </c:pt>
                <c:pt idx="7">
                  <c:v>89107500</c:v>
                </c:pt>
                <c:pt idx="8">
                  <c:v>85150000</c:v>
                </c:pt>
                <c:pt idx="9">
                  <c:v>100000000</c:v>
                </c:pt>
                <c:pt idx="10">
                  <c:v>105000000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9-4FBC-A524-56596EA20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1104"/>
        <c:axId val="625206512"/>
      </c:lineChart>
      <c:catAx>
        <c:axId val="6252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5206512"/>
        <c:crosses val="autoZero"/>
        <c:auto val="1"/>
        <c:lblAlgn val="ctr"/>
        <c:lblOffset val="100"/>
        <c:noMultiLvlLbl val="0"/>
      </c:catAx>
      <c:valAx>
        <c:axId val="62520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521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ISS - Principal</a:t>
            </a:r>
          </a:p>
        </c:rich>
      </c:tx>
      <c:layout>
        <c:manualLayout>
          <c:xMode val="edge"/>
          <c:yMode val="edge"/>
          <c:x val="0.399415873015873"/>
          <c:y val="3.7325032785943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'Principais Receitas'!$K$3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Receitas'!$K$4:$K$14</c:f>
              <c:numCache>
                <c:formatCode>#,##0</c:formatCode>
                <c:ptCount val="11"/>
                <c:pt idx="0">
                  <c:v>42508165.009999998</c:v>
                </c:pt>
                <c:pt idx="1">
                  <c:v>42349408.560000002</c:v>
                </c:pt>
                <c:pt idx="2">
                  <c:v>45335225.659999996</c:v>
                </c:pt>
                <c:pt idx="3">
                  <c:v>48505589.560000002</c:v>
                </c:pt>
                <c:pt idx="4">
                  <c:v>57638452.030000001</c:v>
                </c:pt>
                <c:pt idx="5">
                  <c:v>57182721.240000002</c:v>
                </c:pt>
                <c:pt idx="6">
                  <c:v>66026343.450000003</c:v>
                </c:pt>
                <c:pt idx="7">
                  <c:v>83880207.849999994</c:v>
                </c:pt>
                <c:pt idx="8">
                  <c:v>90822589.840000004</c:v>
                </c:pt>
                <c:pt idx="9">
                  <c:v>106822369.09999999</c:v>
                </c:pt>
                <c:pt idx="10">
                  <c:v>96715483.780000001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E-4E61-8033-C3B654CF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5211104"/>
        <c:axId val="625206512"/>
      </c:barChart>
      <c:lineChart>
        <c:grouping val="standard"/>
        <c:varyColors val="0"/>
        <c:ser>
          <c:idx val="2"/>
          <c:order val="1"/>
          <c:tx>
            <c:strRef>
              <c:f>'Principais Receitas'!$L$3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'Principais Receitas'!$L$4:$L$14</c:f>
              <c:numCache>
                <c:formatCode>#,##0</c:formatCode>
                <c:ptCount val="11"/>
                <c:pt idx="0">
                  <c:v>40625000</c:v>
                </c:pt>
                <c:pt idx="1">
                  <c:v>41316996</c:v>
                </c:pt>
                <c:pt idx="2">
                  <c:v>45210576</c:v>
                </c:pt>
                <c:pt idx="3">
                  <c:v>49000000</c:v>
                </c:pt>
                <c:pt idx="4">
                  <c:v>54000000</c:v>
                </c:pt>
                <c:pt idx="5">
                  <c:v>57500000</c:v>
                </c:pt>
                <c:pt idx="6">
                  <c:v>63150000</c:v>
                </c:pt>
                <c:pt idx="7">
                  <c:v>72000000</c:v>
                </c:pt>
                <c:pt idx="8">
                  <c:v>87600000</c:v>
                </c:pt>
                <c:pt idx="9">
                  <c:v>95000000</c:v>
                </c:pt>
                <c:pt idx="10">
                  <c:v>119000000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E-4E61-8033-C3B654CF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1104"/>
        <c:axId val="625206512"/>
      </c:lineChart>
      <c:catAx>
        <c:axId val="6252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5206512"/>
        <c:crosses val="autoZero"/>
        <c:auto val="1"/>
        <c:lblAlgn val="ctr"/>
        <c:lblOffset val="100"/>
        <c:noMultiLvlLbl val="0"/>
      </c:catAx>
      <c:valAx>
        <c:axId val="62520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521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ISS - Simples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'Principais Receitas'!$N$3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Receitas'!$N$4:$N$14</c:f>
              <c:numCache>
                <c:formatCode>#,##0</c:formatCode>
                <c:ptCount val="11"/>
                <c:pt idx="0">
                  <c:v>13257175.01</c:v>
                </c:pt>
                <c:pt idx="1">
                  <c:v>14646704.24</c:v>
                </c:pt>
                <c:pt idx="2">
                  <c:v>16812771.050000001</c:v>
                </c:pt>
                <c:pt idx="3">
                  <c:v>17831391.920000002</c:v>
                </c:pt>
                <c:pt idx="4">
                  <c:v>19101122.850000001</c:v>
                </c:pt>
                <c:pt idx="5">
                  <c:v>19321605.760000002</c:v>
                </c:pt>
                <c:pt idx="6">
                  <c:v>23881298.09</c:v>
                </c:pt>
                <c:pt idx="7">
                  <c:v>31442640.300000001</c:v>
                </c:pt>
                <c:pt idx="8">
                  <c:v>37106776.93</c:v>
                </c:pt>
                <c:pt idx="9">
                  <c:v>42974551.840000004</c:v>
                </c:pt>
                <c:pt idx="10">
                  <c:v>45632807.649999999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0-4542-BDB2-6D5413D5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52072"/>
        <c:axId val="576301848"/>
      </c:barChart>
      <c:lineChart>
        <c:grouping val="standard"/>
        <c:varyColors val="0"/>
        <c:ser>
          <c:idx val="1"/>
          <c:order val="1"/>
          <c:tx>
            <c:strRef>
              <c:f>'Principais Receitas'!$O$3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Receitas'!$O$4:$O$14</c:f>
              <c:numCache>
                <c:formatCode>#,##0</c:formatCode>
                <c:ptCount val="11"/>
                <c:pt idx="0">
                  <c:v>9372000</c:v>
                </c:pt>
                <c:pt idx="1">
                  <c:v>16683004</c:v>
                </c:pt>
                <c:pt idx="2">
                  <c:v>14788424</c:v>
                </c:pt>
                <c:pt idx="3">
                  <c:v>19000000</c:v>
                </c:pt>
                <c:pt idx="4">
                  <c:v>18500000</c:v>
                </c:pt>
                <c:pt idx="5">
                  <c:v>19000000</c:v>
                </c:pt>
                <c:pt idx="6">
                  <c:v>22350000</c:v>
                </c:pt>
                <c:pt idx="7">
                  <c:v>24000000</c:v>
                </c:pt>
                <c:pt idx="8">
                  <c:v>34500000</c:v>
                </c:pt>
                <c:pt idx="9">
                  <c:v>40000000</c:v>
                </c:pt>
                <c:pt idx="10">
                  <c:v>45000000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0-4542-BDB2-6D5413D5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52072"/>
        <c:axId val="576301848"/>
      </c:lineChart>
      <c:catAx>
        <c:axId val="3196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301848"/>
        <c:crosses val="autoZero"/>
        <c:auto val="1"/>
        <c:lblAlgn val="ctr"/>
        <c:lblOffset val="100"/>
        <c:noMultiLvlLbl val="0"/>
      </c:catAx>
      <c:valAx>
        <c:axId val="5763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6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COTA-PARTE DO ICMS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'Principais Receitas'!$Q$3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Receitas'!$Q$4:$Q$14</c:f>
              <c:numCache>
                <c:formatCode>#,##0</c:formatCode>
                <c:ptCount val="11"/>
                <c:pt idx="0">
                  <c:v>139139360.19</c:v>
                </c:pt>
                <c:pt idx="1">
                  <c:v>136371302.13999999</c:v>
                </c:pt>
                <c:pt idx="2">
                  <c:v>144778438.61000001</c:v>
                </c:pt>
                <c:pt idx="3">
                  <c:v>156111641.27000001</c:v>
                </c:pt>
                <c:pt idx="4">
                  <c:v>169676233.63</c:v>
                </c:pt>
                <c:pt idx="5">
                  <c:v>175792975.13999999</c:v>
                </c:pt>
                <c:pt idx="6">
                  <c:v>235628690.88</c:v>
                </c:pt>
                <c:pt idx="7">
                  <c:v>267585862.44999999</c:v>
                </c:pt>
                <c:pt idx="8">
                  <c:v>267664182.30000001</c:v>
                </c:pt>
                <c:pt idx="9">
                  <c:v>280558714</c:v>
                </c:pt>
                <c:pt idx="10">
                  <c:v>284043802.68000001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3-454C-A4B1-B69FC7F5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52072"/>
        <c:axId val="576301848"/>
      </c:barChart>
      <c:lineChart>
        <c:grouping val="standard"/>
        <c:varyColors val="0"/>
        <c:ser>
          <c:idx val="2"/>
          <c:order val="1"/>
          <c:tx>
            <c:strRef>
              <c:f>'Principais Receitas'!$R$3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Receitas'!$R$4:$R$14</c:f>
              <c:numCache>
                <c:formatCode>#,##0</c:formatCode>
                <c:ptCount val="11"/>
                <c:pt idx="0">
                  <c:v>140000000</c:v>
                </c:pt>
                <c:pt idx="1">
                  <c:v>140000000</c:v>
                </c:pt>
                <c:pt idx="2">
                  <c:v>138580473.49000001</c:v>
                </c:pt>
                <c:pt idx="3">
                  <c:v>149050000</c:v>
                </c:pt>
                <c:pt idx="4">
                  <c:v>164000000</c:v>
                </c:pt>
                <c:pt idx="5">
                  <c:v>179500000</c:v>
                </c:pt>
                <c:pt idx="6">
                  <c:v>180250000</c:v>
                </c:pt>
                <c:pt idx="7">
                  <c:v>233000000</c:v>
                </c:pt>
                <c:pt idx="8">
                  <c:v>320100000</c:v>
                </c:pt>
                <c:pt idx="9">
                  <c:v>271000000</c:v>
                </c:pt>
                <c:pt idx="10">
                  <c:v>320000000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3-454C-A4B1-B69FC7F5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52072"/>
        <c:axId val="576301848"/>
      </c:lineChart>
      <c:catAx>
        <c:axId val="3196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301848"/>
        <c:crosses val="autoZero"/>
        <c:auto val="1"/>
        <c:lblAlgn val="ctr"/>
        <c:lblOffset val="100"/>
        <c:noMultiLvlLbl val="0"/>
      </c:catAx>
      <c:valAx>
        <c:axId val="5763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6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FUNDEB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'Principais Receitas'!$T$3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Receitas'!$T$4:$T$14</c:f>
              <c:numCache>
                <c:formatCode>#,##0</c:formatCode>
                <c:ptCount val="11"/>
                <c:pt idx="0">
                  <c:v>69714090.989999995</c:v>
                </c:pt>
                <c:pt idx="1">
                  <c:v>70972573.480000004</c:v>
                </c:pt>
                <c:pt idx="2">
                  <c:v>73993466.689999998</c:v>
                </c:pt>
                <c:pt idx="3">
                  <c:v>80491503.760000005</c:v>
                </c:pt>
                <c:pt idx="4">
                  <c:v>91852078.150000006</c:v>
                </c:pt>
                <c:pt idx="5">
                  <c:v>90977329.189999998</c:v>
                </c:pt>
                <c:pt idx="6">
                  <c:v>114184105.08</c:v>
                </c:pt>
                <c:pt idx="7">
                  <c:v>123101232.81999999</c:v>
                </c:pt>
                <c:pt idx="8">
                  <c:v>119693251.3</c:v>
                </c:pt>
                <c:pt idx="9">
                  <c:v>141711083.69999999</c:v>
                </c:pt>
                <c:pt idx="10">
                  <c:v>153810930.06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7-41F8-8FBF-F9CE3906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52072"/>
        <c:axId val="576301848"/>
      </c:barChart>
      <c:lineChart>
        <c:grouping val="standard"/>
        <c:varyColors val="0"/>
        <c:ser>
          <c:idx val="2"/>
          <c:order val="1"/>
          <c:tx>
            <c:strRef>
              <c:f>'Principais Receitas'!$U$3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Receitas'!$U$4:$U$14</c:f>
              <c:numCache>
                <c:formatCode>#,##0</c:formatCode>
                <c:ptCount val="11"/>
                <c:pt idx="0">
                  <c:v>64302000</c:v>
                </c:pt>
                <c:pt idx="1">
                  <c:v>72813923</c:v>
                </c:pt>
                <c:pt idx="2">
                  <c:v>75887522</c:v>
                </c:pt>
                <c:pt idx="3">
                  <c:v>75139288</c:v>
                </c:pt>
                <c:pt idx="4">
                  <c:v>79240000</c:v>
                </c:pt>
                <c:pt idx="5">
                  <c:v>89633106</c:v>
                </c:pt>
                <c:pt idx="6">
                  <c:v>93218430.239999995</c:v>
                </c:pt>
                <c:pt idx="7">
                  <c:v>99126583.299999997</c:v>
                </c:pt>
                <c:pt idx="8">
                  <c:v>129645523</c:v>
                </c:pt>
                <c:pt idx="9">
                  <c:v>130959317.90000001</c:v>
                </c:pt>
                <c:pt idx="10">
                  <c:v>150765141.13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7-41F8-8FBF-F9CE3906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52072"/>
        <c:axId val="576301848"/>
      </c:lineChart>
      <c:catAx>
        <c:axId val="3196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301848"/>
        <c:crosses val="autoZero"/>
        <c:auto val="1"/>
        <c:lblAlgn val="ctr"/>
        <c:lblOffset val="100"/>
        <c:noMultiLvlLbl val="0"/>
      </c:catAx>
      <c:valAx>
        <c:axId val="5763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6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Principais Receitas em 10 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'Principais Receitas'!$W$3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Receitas'!$W$4:$W$14</c:f>
              <c:numCache>
                <c:formatCode>#,##0</c:formatCode>
                <c:ptCount val="11"/>
                <c:pt idx="0">
                  <c:v>376881209.13</c:v>
                </c:pt>
                <c:pt idx="1">
                  <c:v>394504925.36000001</c:v>
                </c:pt>
                <c:pt idx="2">
                  <c:v>410021769.53000003</c:v>
                </c:pt>
                <c:pt idx="3">
                  <c:v>456102755</c:v>
                </c:pt>
                <c:pt idx="4">
                  <c:v>495772960.88</c:v>
                </c:pt>
                <c:pt idx="5">
                  <c:v>501717105.19999999</c:v>
                </c:pt>
                <c:pt idx="6">
                  <c:v>629722045.88</c:v>
                </c:pt>
                <c:pt idx="7">
                  <c:v>725834768.87999988</c:v>
                </c:pt>
                <c:pt idx="8">
                  <c:v>753569166.96000004</c:v>
                </c:pt>
                <c:pt idx="9">
                  <c:v>847512910.33999991</c:v>
                </c:pt>
                <c:pt idx="10">
                  <c:v>868084274.77999997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D-4F1F-B93A-751A2070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52072"/>
        <c:axId val="576301848"/>
      </c:barChart>
      <c:lineChart>
        <c:grouping val="standard"/>
        <c:varyColors val="0"/>
        <c:ser>
          <c:idx val="2"/>
          <c:order val="1"/>
          <c:tx>
            <c:strRef>
              <c:f>'Principais Receitas'!$X$3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'Principais Receitas'!$A$4:$A$14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'Principais Receitas'!$X$4:$X$14</c:f>
              <c:numCache>
                <c:formatCode>#,##0</c:formatCode>
                <c:ptCount val="11"/>
                <c:pt idx="0">
                  <c:v>371299000</c:v>
                </c:pt>
                <c:pt idx="1">
                  <c:v>395313923</c:v>
                </c:pt>
                <c:pt idx="2">
                  <c:v>397189934.16000003</c:v>
                </c:pt>
                <c:pt idx="3">
                  <c:v>475189288</c:v>
                </c:pt>
                <c:pt idx="4">
                  <c:v>484740000</c:v>
                </c:pt>
                <c:pt idx="5">
                  <c:v>515133106</c:v>
                </c:pt>
                <c:pt idx="6">
                  <c:v>531748430.24000001</c:v>
                </c:pt>
                <c:pt idx="7">
                  <c:v>640234083.29999995</c:v>
                </c:pt>
                <c:pt idx="8">
                  <c:v>809595523</c:v>
                </c:pt>
                <c:pt idx="9">
                  <c:v>796959317.89999998</c:v>
                </c:pt>
                <c:pt idx="10">
                  <c:v>932765141.13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D-4F1F-B93A-751A2070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52072"/>
        <c:axId val="576301848"/>
      </c:lineChart>
      <c:catAx>
        <c:axId val="3196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301848"/>
        <c:crosses val="autoZero"/>
        <c:auto val="1"/>
        <c:lblAlgn val="ctr"/>
        <c:lblOffset val="100"/>
        <c:noMultiLvlLbl val="0"/>
      </c:catAx>
      <c:valAx>
        <c:axId val="5763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965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RECEITAS CORRENTES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 Correntes x Capital'!$B$3</c:f>
              <c:strCache>
                <c:ptCount val="1"/>
                <c:pt idx="0">
                  <c:v>Arrecadação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'Rec Correntes x Capital'!$A$4:$A$14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'Rec Correntes x Capital'!$B$4:$B$14</c:f>
              <c:numCache>
                <c:formatCode>#,##0</c:formatCode>
                <c:ptCount val="11"/>
                <c:pt idx="0">
                  <c:v>609683800.91999996</c:v>
                </c:pt>
                <c:pt idx="1">
                  <c:v>667836476.48000002</c:v>
                </c:pt>
                <c:pt idx="2">
                  <c:v>665959969.08000004</c:v>
                </c:pt>
                <c:pt idx="3">
                  <c:v>745007799.63</c:v>
                </c:pt>
                <c:pt idx="4">
                  <c:v>795471086.02999997</c:v>
                </c:pt>
                <c:pt idx="5">
                  <c:v>854837964.76999998</c:v>
                </c:pt>
                <c:pt idx="6">
                  <c:v>1013403775.62</c:v>
                </c:pt>
                <c:pt idx="7">
                  <c:v>1163636284.6500001</c:v>
                </c:pt>
                <c:pt idx="8">
                  <c:v>1278233156</c:v>
                </c:pt>
                <c:pt idx="9">
                  <c:v>1523228841</c:v>
                </c:pt>
                <c:pt idx="10">
                  <c:v>1486884591.3900001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4-4F60-8CED-A802B84033E1}"/>
            </c:ext>
          </c:extLst>
        </c:ser>
        <c:ser>
          <c:idx val="1"/>
          <c:order val="1"/>
          <c:tx>
            <c:strRef>
              <c:f>'Rec Correntes x Capital'!$C$3</c:f>
              <c:strCache>
                <c:ptCount val="1"/>
                <c:pt idx="0">
                  <c:v>Orçado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'Rec Correntes x Capital'!$A$4:$A$14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'Rec Correntes x Capital'!$C$4:$C$14</c:f>
              <c:numCache>
                <c:formatCode>#,##0</c:formatCode>
                <c:ptCount val="11"/>
                <c:pt idx="0">
                  <c:v>573464325</c:v>
                </c:pt>
                <c:pt idx="1">
                  <c:v>617837597.14999998</c:v>
                </c:pt>
                <c:pt idx="2">
                  <c:v>638579961.71000004</c:v>
                </c:pt>
                <c:pt idx="3">
                  <c:v>759448972.15999997</c:v>
                </c:pt>
                <c:pt idx="4">
                  <c:v>781979208.70000005</c:v>
                </c:pt>
                <c:pt idx="5">
                  <c:v>844495104.32000005</c:v>
                </c:pt>
                <c:pt idx="6">
                  <c:v>857758287.57000005</c:v>
                </c:pt>
                <c:pt idx="7">
                  <c:v>997177182.16999996</c:v>
                </c:pt>
                <c:pt idx="8">
                  <c:v>1213243677</c:v>
                </c:pt>
                <c:pt idx="9">
                  <c:v>1267743000</c:v>
                </c:pt>
                <c:pt idx="10">
                  <c:v>1500985733.2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4-4F60-8CED-A802B840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568352"/>
        <c:axId val="468568680"/>
      </c:lineChart>
      <c:catAx>
        <c:axId val="4685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8568680"/>
        <c:crosses val="autoZero"/>
        <c:auto val="1"/>
        <c:lblAlgn val="ctr"/>
        <c:lblOffset val="100"/>
        <c:noMultiLvlLbl val="0"/>
      </c:catAx>
      <c:valAx>
        <c:axId val="468568680"/>
        <c:scaling>
          <c:orientation val="minMax"/>
          <c:max val="1600000000"/>
          <c:min val="5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856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138112</xdr:rowOff>
    </xdr:from>
    <xdr:to>
      <xdr:col>6</xdr:col>
      <xdr:colOff>295275</xdr:colOff>
      <xdr:row>36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B0A910-E9A5-4D4B-84E2-D5FFCFD88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301437</xdr:colOff>
      <xdr:row>18</xdr:row>
      <xdr:rowOff>138112</xdr:rowOff>
    </xdr:from>
    <xdr:to>
      <xdr:col>12</xdr:col>
      <xdr:colOff>587188</xdr:colOff>
      <xdr:row>36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1E123C-8D7D-453C-AE05-F216A7C11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595031</xdr:colOff>
      <xdr:row>18</xdr:row>
      <xdr:rowOff>138111</xdr:rowOff>
    </xdr:from>
    <xdr:to>
      <xdr:col>18</xdr:col>
      <xdr:colOff>857810</xdr:colOff>
      <xdr:row>36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D197D2-FD9F-4D17-B602-A94422E1C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15688</xdr:colOff>
      <xdr:row>18</xdr:row>
      <xdr:rowOff>133349</xdr:rowOff>
    </xdr:from>
    <xdr:to>
      <xdr:col>25</xdr:col>
      <xdr:colOff>272863</xdr:colOff>
      <xdr:row>36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132150-F2FB-4D74-A705-A097CEA51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36</xdr:row>
      <xdr:rowOff>133349</xdr:rowOff>
    </xdr:from>
    <xdr:to>
      <xdr:col>6</xdr:col>
      <xdr:colOff>295275</xdr:colOff>
      <xdr:row>54</xdr:row>
      <xdr:rowOff>9524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B7FEA62-25FA-4D05-87F7-90D615B6C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306532</xdr:colOff>
      <xdr:row>36</xdr:row>
      <xdr:rowOff>133350</xdr:rowOff>
    </xdr:from>
    <xdr:to>
      <xdr:col>12</xdr:col>
      <xdr:colOff>592282</xdr:colOff>
      <xdr:row>54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5B841BF-5C74-4EAE-97DC-EC93E5E90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606137</xdr:colOff>
      <xdr:row>36</xdr:row>
      <xdr:rowOff>155864</xdr:rowOff>
    </xdr:from>
    <xdr:to>
      <xdr:col>19</xdr:col>
      <xdr:colOff>25977</xdr:colOff>
      <xdr:row>54</xdr:row>
      <xdr:rowOff>32039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A4348F4-E352-4DAC-A7FD-14549FC7E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17319</xdr:colOff>
      <xdr:row>36</xdr:row>
      <xdr:rowOff>138545</xdr:rowOff>
    </xdr:from>
    <xdr:to>
      <xdr:col>25</xdr:col>
      <xdr:colOff>303069</xdr:colOff>
      <xdr:row>54</xdr:row>
      <xdr:rowOff>14720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C8A962F-D75A-4E05-88E4-693860388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138112</xdr:rowOff>
    </xdr:from>
    <xdr:to>
      <xdr:col>5</xdr:col>
      <xdr:colOff>123825</xdr:colOff>
      <xdr:row>33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1FECB1-9D5B-4FA0-8A22-F43B92BA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195262</xdr:colOff>
      <xdr:row>18</xdr:row>
      <xdr:rowOff>133350</xdr:rowOff>
    </xdr:from>
    <xdr:to>
      <xdr:col>10</xdr:col>
      <xdr:colOff>52387</xdr:colOff>
      <xdr:row>33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E61C40-B1DE-40BB-8951-305DECA1D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8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13" defaultRowHeight="15" x14ac:dyDescent="0.25"/>
  <sheetData>
    <row r="2" spans="1:25" ht="29.25" customHeight="1" x14ac:dyDescent="0.25">
      <c r="A2" s="1"/>
      <c r="B2" s="37" t="s">
        <v>0</v>
      </c>
      <c r="C2" s="38"/>
      <c r="D2" s="39"/>
      <c r="E2" s="37" t="s">
        <v>1</v>
      </c>
      <c r="F2" s="38"/>
      <c r="G2" s="39"/>
      <c r="H2" s="37" t="s">
        <v>2</v>
      </c>
      <c r="I2" s="38"/>
      <c r="J2" s="39"/>
      <c r="K2" s="37" t="s">
        <v>3</v>
      </c>
      <c r="L2" s="38"/>
      <c r="M2" s="39"/>
      <c r="N2" s="37" t="s">
        <v>4</v>
      </c>
      <c r="O2" s="38"/>
      <c r="P2" s="39"/>
      <c r="Q2" s="37" t="s">
        <v>5</v>
      </c>
      <c r="R2" s="38"/>
      <c r="S2" s="39"/>
      <c r="T2" s="37" t="s">
        <v>6</v>
      </c>
      <c r="U2" s="38"/>
      <c r="V2" s="39"/>
      <c r="W2" s="37" t="s">
        <v>31</v>
      </c>
      <c r="X2" s="38" t="s">
        <v>7</v>
      </c>
      <c r="Y2" s="39" t="s">
        <v>8</v>
      </c>
    </row>
    <row r="3" spans="1:25" s="12" customFormat="1" x14ac:dyDescent="0.25">
      <c r="A3" s="1" t="s">
        <v>9</v>
      </c>
      <c r="B3" s="23" t="s">
        <v>10</v>
      </c>
      <c r="C3" s="24" t="s">
        <v>11</v>
      </c>
      <c r="D3" s="25" t="s">
        <v>12</v>
      </c>
      <c r="E3" s="23" t="s">
        <v>10</v>
      </c>
      <c r="F3" s="24" t="s">
        <v>11</v>
      </c>
      <c r="G3" s="25" t="s">
        <v>12</v>
      </c>
      <c r="H3" s="23" t="s">
        <v>10</v>
      </c>
      <c r="I3" s="24" t="s">
        <v>11</v>
      </c>
      <c r="J3" s="25" t="s">
        <v>12</v>
      </c>
      <c r="K3" s="23" t="s">
        <v>10</v>
      </c>
      <c r="L3" s="24" t="s">
        <v>11</v>
      </c>
      <c r="M3" s="25" t="s">
        <v>12</v>
      </c>
      <c r="N3" s="23" t="s">
        <v>10</v>
      </c>
      <c r="O3" s="24" t="s">
        <v>11</v>
      </c>
      <c r="P3" s="25" t="s">
        <v>12</v>
      </c>
      <c r="Q3" s="23" t="s">
        <v>10</v>
      </c>
      <c r="R3" s="24" t="s">
        <v>11</v>
      </c>
      <c r="S3" s="25" t="s">
        <v>12</v>
      </c>
      <c r="T3" s="23" t="s">
        <v>10</v>
      </c>
      <c r="U3" s="24" t="s">
        <v>11</v>
      </c>
      <c r="V3" s="25" t="s">
        <v>12</v>
      </c>
      <c r="W3" s="23" t="s">
        <v>10</v>
      </c>
      <c r="X3" s="24" t="s">
        <v>11</v>
      </c>
      <c r="Y3" s="25" t="s">
        <v>12</v>
      </c>
    </row>
    <row r="4" spans="1:25" s="12" customFormat="1" ht="20.100000000000001" customHeight="1" x14ac:dyDescent="0.25">
      <c r="A4" s="26">
        <v>2015</v>
      </c>
      <c r="B4" s="27">
        <v>55444045.68</v>
      </c>
      <c r="C4" s="28">
        <v>56000000</v>
      </c>
      <c r="D4" s="29">
        <v>-555954.31999999995</v>
      </c>
      <c r="E4" s="27">
        <v>11971424.09</v>
      </c>
      <c r="F4" s="28">
        <v>13000000</v>
      </c>
      <c r="G4" s="29">
        <v>-1028575.91</v>
      </c>
      <c r="H4" s="27">
        <v>44846948.160000004</v>
      </c>
      <c r="I4" s="28">
        <v>48000000</v>
      </c>
      <c r="J4" s="29">
        <v>-3153051.84</v>
      </c>
      <c r="K4" s="27">
        <v>42508165.009999998</v>
      </c>
      <c r="L4" s="28">
        <v>40625000</v>
      </c>
      <c r="M4" s="29">
        <v>1883165.01</v>
      </c>
      <c r="N4" s="27">
        <v>13257175.01</v>
      </c>
      <c r="O4" s="28">
        <v>9372000</v>
      </c>
      <c r="P4" s="29">
        <v>3885175.01</v>
      </c>
      <c r="Q4" s="27">
        <v>139139360.19</v>
      </c>
      <c r="R4" s="28">
        <v>140000000</v>
      </c>
      <c r="S4" s="29">
        <v>-860639.81</v>
      </c>
      <c r="T4" s="27">
        <v>69714090.989999995</v>
      </c>
      <c r="U4" s="28">
        <v>64302000</v>
      </c>
      <c r="V4" s="29">
        <v>5412090.9900000002</v>
      </c>
      <c r="W4" s="27">
        <v>376881209.13</v>
      </c>
      <c r="X4" s="28">
        <v>371299000</v>
      </c>
      <c r="Y4" s="29">
        <v>5582209.129999999</v>
      </c>
    </row>
    <row r="5" spans="1:25" s="12" customFormat="1" ht="20.100000000000001" customHeight="1" x14ac:dyDescent="0.25">
      <c r="A5" s="26">
        <v>2016</v>
      </c>
      <c r="B5" s="30">
        <v>62641258.090000004</v>
      </c>
      <c r="C5" s="31">
        <v>58000000</v>
      </c>
      <c r="D5" s="32">
        <v>4641258.09</v>
      </c>
      <c r="E5" s="30">
        <v>13309408.5</v>
      </c>
      <c r="F5" s="31">
        <v>14500000</v>
      </c>
      <c r="G5" s="32">
        <v>-1190591.5</v>
      </c>
      <c r="H5" s="30">
        <v>54214270.350000001</v>
      </c>
      <c r="I5" s="31">
        <v>52000000</v>
      </c>
      <c r="J5" s="32">
        <v>2214270.35</v>
      </c>
      <c r="K5" s="30">
        <v>42349408.560000002</v>
      </c>
      <c r="L5" s="31">
        <v>41316996</v>
      </c>
      <c r="M5" s="32">
        <v>1032412.56</v>
      </c>
      <c r="N5" s="30">
        <v>14646704.24</v>
      </c>
      <c r="O5" s="31">
        <v>16683004</v>
      </c>
      <c r="P5" s="32">
        <v>-2036299.76</v>
      </c>
      <c r="Q5" s="30">
        <v>136371302.13999999</v>
      </c>
      <c r="R5" s="31">
        <v>140000000</v>
      </c>
      <c r="S5" s="32">
        <v>-3628697.86</v>
      </c>
      <c r="T5" s="30">
        <v>70972573.480000004</v>
      </c>
      <c r="U5" s="31">
        <v>72813923</v>
      </c>
      <c r="V5" s="32">
        <v>-1841349.52</v>
      </c>
      <c r="W5" s="30">
        <v>394504925.36000001</v>
      </c>
      <c r="X5" s="31">
        <v>395313923</v>
      </c>
      <c r="Y5" s="32">
        <v>-808997.63999999966</v>
      </c>
    </row>
    <row r="6" spans="1:25" s="12" customFormat="1" ht="20.100000000000001" customHeight="1" x14ac:dyDescent="0.25">
      <c r="A6" s="26">
        <v>2017</v>
      </c>
      <c r="B6" s="30">
        <v>59449577.780000001</v>
      </c>
      <c r="C6" s="31">
        <v>60000000</v>
      </c>
      <c r="D6" s="32">
        <v>-550422.22</v>
      </c>
      <c r="E6" s="30">
        <v>13737706.67</v>
      </c>
      <c r="F6" s="31">
        <v>12587500.720000001</v>
      </c>
      <c r="G6" s="32">
        <v>1150205.95</v>
      </c>
      <c r="H6" s="30">
        <v>55914583.07</v>
      </c>
      <c r="I6" s="31">
        <v>50135437.950000003</v>
      </c>
      <c r="J6" s="32">
        <v>5779145.1200000001</v>
      </c>
      <c r="K6" s="30">
        <v>45335225.659999996</v>
      </c>
      <c r="L6" s="31">
        <v>45210576</v>
      </c>
      <c r="M6" s="32">
        <v>124649.66</v>
      </c>
      <c r="N6" s="30">
        <v>16812771.050000001</v>
      </c>
      <c r="O6" s="31">
        <v>14788424</v>
      </c>
      <c r="P6" s="32">
        <v>2024347.05</v>
      </c>
      <c r="Q6" s="30">
        <v>144778438.61000001</v>
      </c>
      <c r="R6" s="31">
        <v>138580473.49000001</v>
      </c>
      <c r="S6" s="32">
        <v>6197965.1200000001</v>
      </c>
      <c r="T6" s="30">
        <v>73993466.689999998</v>
      </c>
      <c r="U6" s="31">
        <v>75887522</v>
      </c>
      <c r="V6" s="32">
        <v>-1894055.31</v>
      </c>
      <c r="W6" s="30">
        <v>410021769.53000003</v>
      </c>
      <c r="X6" s="31">
        <v>397189934.16000003</v>
      </c>
      <c r="Y6" s="32">
        <v>12831835.369999999</v>
      </c>
    </row>
    <row r="7" spans="1:25" s="12" customFormat="1" ht="20.100000000000001" customHeight="1" x14ac:dyDescent="0.25">
      <c r="A7" s="26">
        <v>2018</v>
      </c>
      <c r="B7" s="30">
        <v>63550606.340000004</v>
      </c>
      <c r="C7" s="31">
        <v>66000000</v>
      </c>
      <c r="D7" s="32">
        <v>-2449393.66</v>
      </c>
      <c r="E7" s="30">
        <v>17964624.579999998</v>
      </c>
      <c r="F7" s="31">
        <v>22000000</v>
      </c>
      <c r="G7" s="32">
        <v>-4035375.42</v>
      </c>
      <c r="H7" s="30">
        <v>71647397.569999993</v>
      </c>
      <c r="I7" s="31">
        <v>95000000</v>
      </c>
      <c r="J7" s="32">
        <v>-23352602.43</v>
      </c>
      <c r="K7" s="30">
        <v>48505589.560000002</v>
      </c>
      <c r="L7" s="31">
        <v>49000000</v>
      </c>
      <c r="M7" s="32">
        <v>-494410.44</v>
      </c>
      <c r="N7" s="30">
        <v>17831391.920000002</v>
      </c>
      <c r="O7" s="31">
        <v>19000000</v>
      </c>
      <c r="P7" s="32">
        <v>-1168608.08</v>
      </c>
      <c r="Q7" s="30">
        <v>156111641.27000001</v>
      </c>
      <c r="R7" s="31">
        <v>149050000</v>
      </c>
      <c r="S7" s="32">
        <v>7061641.2699999996</v>
      </c>
      <c r="T7" s="30">
        <v>80491503.760000005</v>
      </c>
      <c r="U7" s="31">
        <v>75139288</v>
      </c>
      <c r="V7" s="32">
        <v>5352215.76</v>
      </c>
      <c r="W7" s="30">
        <v>456102755</v>
      </c>
      <c r="X7" s="31">
        <v>475189288</v>
      </c>
      <c r="Y7" s="32">
        <v>-19086533</v>
      </c>
    </row>
    <row r="8" spans="1:25" s="12" customFormat="1" ht="20.100000000000001" customHeight="1" x14ac:dyDescent="0.25">
      <c r="A8" s="26">
        <v>2019</v>
      </c>
      <c r="B8" s="30">
        <v>68861571.469999999</v>
      </c>
      <c r="C8" s="31">
        <v>70000000</v>
      </c>
      <c r="D8" s="32">
        <v>-1138428.53</v>
      </c>
      <c r="E8" s="30">
        <v>17239166.66</v>
      </c>
      <c r="F8" s="31">
        <v>19500000</v>
      </c>
      <c r="G8" s="32">
        <v>-2260833.34</v>
      </c>
      <c r="H8" s="30">
        <v>71404336.090000004</v>
      </c>
      <c r="I8" s="31">
        <v>79500000</v>
      </c>
      <c r="J8" s="32">
        <v>-8095663.9100000001</v>
      </c>
      <c r="K8" s="30">
        <v>57638452.030000001</v>
      </c>
      <c r="L8" s="31">
        <v>54000000</v>
      </c>
      <c r="M8" s="32">
        <v>3638452.03</v>
      </c>
      <c r="N8" s="30">
        <v>19101122.850000001</v>
      </c>
      <c r="O8" s="31">
        <v>18500000</v>
      </c>
      <c r="P8" s="32">
        <v>601122.85</v>
      </c>
      <c r="Q8" s="30">
        <v>169676233.63</v>
      </c>
      <c r="R8" s="31">
        <v>164000000</v>
      </c>
      <c r="S8" s="32">
        <v>5676233.6299999999</v>
      </c>
      <c r="T8" s="30">
        <v>91852078.150000006</v>
      </c>
      <c r="U8" s="31">
        <v>79240000</v>
      </c>
      <c r="V8" s="32">
        <v>12612078.15</v>
      </c>
      <c r="W8" s="30">
        <v>495772960.88</v>
      </c>
      <c r="X8" s="31">
        <v>484740000</v>
      </c>
      <c r="Y8" s="32">
        <v>11032960.879999999</v>
      </c>
    </row>
    <row r="9" spans="1:25" s="12" customFormat="1" ht="20.100000000000001" customHeight="1" x14ac:dyDescent="0.25">
      <c r="A9" s="26">
        <v>2020</v>
      </c>
      <c r="B9" s="30">
        <v>65527834.07</v>
      </c>
      <c r="C9" s="31">
        <v>77000000</v>
      </c>
      <c r="D9" s="32">
        <v>-11472165.93</v>
      </c>
      <c r="E9" s="30">
        <v>20199069.739999998</v>
      </c>
      <c r="F9" s="31">
        <v>16000000</v>
      </c>
      <c r="G9" s="32">
        <v>4199069.74</v>
      </c>
      <c r="H9" s="30">
        <v>72715570.060000002</v>
      </c>
      <c r="I9" s="31">
        <v>76500000</v>
      </c>
      <c r="J9" s="32">
        <v>-3784429.94</v>
      </c>
      <c r="K9" s="30">
        <v>57182721.240000002</v>
      </c>
      <c r="L9" s="31">
        <v>57500000</v>
      </c>
      <c r="M9" s="32">
        <v>-317278.76</v>
      </c>
      <c r="N9" s="30">
        <v>19321605.760000002</v>
      </c>
      <c r="O9" s="31">
        <v>19000000</v>
      </c>
      <c r="P9" s="32">
        <v>321605.76000000001</v>
      </c>
      <c r="Q9" s="30">
        <v>175792975.13999999</v>
      </c>
      <c r="R9" s="31">
        <v>179500000</v>
      </c>
      <c r="S9" s="32">
        <v>-3707024.86</v>
      </c>
      <c r="T9" s="30">
        <v>90977329.189999998</v>
      </c>
      <c r="U9" s="31">
        <v>89633106</v>
      </c>
      <c r="V9" s="32">
        <v>1344223.19</v>
      </c>
      <c r="W9" s="30">
        <v>501717105.19999999</v>
      </c>
      <c r="X9" s="31">
        <v>515133106</v>
      </c>
      <c r="Y9" s="32">
        <v>-13416000.799999999</v>
      </c>
    </row>
    <row r="10" spans="1:25" s="12" customFormat="1" ht="20.100000000000001" customHeight="1" x14ac:dyDescent="0.25">
      <c r="A10" s="26">
        <v>2021</v>
      </c>
      <c r="B10" s="30">
        <v>88032432.140000001</v>
      </c>
      <c r="C10" s="31">
        <v>72780000</v>
      </c>
      <c r="D10" s="32">
        <v>15252432.140000001</v>
      </c>
      <c r="E10" s="30">
        <v>27705348.280000001</v>
      </c>
      <c r="F10" s="31">
        <v>18250000</v>
      </c>
      <c r="G10" s="32">
        <v>9455348.2799999993</v>
      </c>
      <c r="H10" s="30">
        <v>74263827.960000008</v>
      </c>
      <c r="I10" s="31">
        <v>81750000</v>
      </c>
      <c r="J10" s="32">
        <v>-7486172.04</v>
      </c>
      <c r="K10" s="30">
        <v>66026343.450000003</v>
      </c>
      <c r="L10" s="31">
        <v>63150000</v>
      </c>
      <c r="M10" s="32">
        <v>2876343.45</v>
      </c>
      <c r="N10" s="30">
        <v>23881298.09</v>
      </c>
      <c r="O10" s="31">
        <v>22350000</v>
      </c>
      <c r="P10" s="32">
        <v>1531298.09</v>
      </c>
      <c r="Q10" s="30">
        <v>235628690.88</v>
      </c>
      <c r="R10" s="31">
        <v>180250000</v>
      </c>
      <c r="S10" s="32">
        <v>55378690.880000003</v>
      </c>
      <c r="T10" s="30">
        <v>114184105.08</v>
      </c>
      <c r="U10" s="31">
        <v>93218430.239999995</v>
      </c>
      <c r="V10" s="32">
        <v>20965674.84</v>
      </c>
      <c r="W10" s="30">
        <v>629722045.88</v>
      </c>
      <c r="X10" s="31">
        <v>531748430.24000001</v>
      </c>
      <c r="Y10" s="32">
        <v>97973615.640000015</v>
      </c>
    </row>
    <row r="11" spans="1:25" s="12" customFormat="1" ht="20.100000000000001" customHeight="1" x14ac:dyDescent="0.25">
      <c r="A11" s="26">
        <v>2022</v>
      </c>
      <c r="B11" s="30">
        <v>110498007.01000001</v>
      </c>
      <c r="C11" s="31">
        <v>95000000</v>
      </c>
      <c r="D11" s="32">
        <v>15498007.01</v>
      </c>
      <c r="E11" s="30">
        <v>27114914.5</v>
      </c>
      <c r="F11" s="31">
        <v>28000000</v>
      </c>
      <c r="G11" s="32">
        <v>-885085.5</v>
      </c>
      <c r="H11" s="30">
        <v>82211903.950000003</v>
      </c>
      <c r="I11" s="31">
        <v>89107500</v>
      </c>
      <c r="J11" s="32">
        <v>-6895596.0500000007</v>
      </c>
      <c r="K11" s="30">
        <v>83880207.849999994</v>
      </c>
      <c r="L11" s="31">
        <v>72000000</v>
      </c>
      <c r="M11" s="32">
        <v>11880207.85</v>
      </c>
      <c r="N11" s="30">
        <v>31442640.300000001</v>
      </c>
      <c r="O11" s="31">
        <v>24000000</v>
      </c>
      <c r="P11" s="32">
        <v>7442640.2999999998</v>
      </c>
      <c r="Q11" s="30">
        <v>267585862.44999999</v>
      </c>
      <c r="R11" s="31">
        <v>233000000</v>
      </c>
      <c r="S11" s="32">
        <v>34585862.450000003</v>
      </c>
      <c r="T11" s="30">
        <v>123101232.81999999</v>
      </c>
      <c r="U11" s="31">
        <v>99126583.299999997</v>
      </c>
      <c r="V11" s="32">
        <v>23974649.52</v>
      </c>
      <c r="W11" s="30">
        <v>725834768.87999988</v>
      </c>
      <c r="X11" s="31">
        <v>640234083.29999995</v>
      </c>
      <c r="Y11" s="32">
        <v>85600685.579999998</v>
      </c>
    </row>
    <row r="12" spans="1:25" s="12" customFormat="1" ht="20.100000000000001" customHeight="1" x14ac:dyDescent="0.25">
      <c r="A12" s="26">
        <v>2023</v>
      </c>
      <c r="B12" s="30">
        <v>118574887.40000001</v>
      </c>
      <c r="C12" s="31">
        <v>121600000</v>
      </c>
      <c r="D12" s="32">
        <v>-3025112.61</v>
      </c>
      <c r="E12" s="30">
        <v>30013738.239999998</v>
      </c>
      <c r="F12" s="31">
        <v>31000000</v>
      </c>
      <c r="G12" s="32">
        <v>-986261.76</v>
      </c>
      <c r="H12" s="30">
        <v>89693740.950000003</v>
      </c>
      <c r="I12" s="31">
        <v>85150000</v>
      </c>
      <c r="J12" s="32">
        <v>4543740.95</v>
      </c>
      <c r="K12" s="30">
        <v>90822589.840000004</v>
      </c>
      <c r="L12" s="31">
        <v>87600000</v>
      </c>
      <c r="M12" s="32">
        <v>3222589.84</v>
      </c>
      <c r="N12" s="30">
        <v>37106776.93</v>
      </c>
      <c r="O12" s="31">
        <v>34500000</v>
      </c>
      <c r="P12" s="32">
        <v>2606776.9300000002</v>
      </c>
      <c r="Q12" s="30">
        <v>267664182.30000001</v>
      </c>
      <c r="R12" s="31">
        <v>320100000</v>
      </c>
      <c r="S12" s="32">
        <v>-52435817.710000001</v>
      </c>
      <c r="T12" s="30">
        <v>119693251.3</v>
      </c>
      <c r="U12" s="31">
        <v>129645523</v>
      </c>
      <c r="V12" s="32">
        <v>-9952271.6600000001</v>
      </c>
      <c r="W12" s="30">
        <v>753569166.96000004</v>
      </c>
      <c r="X12" s="31">
        <v>809595523</v>
      </c>
      <c r="Y12" s="32">
        <v>-56026356.019999996</v>
      </c>
    </row>
    <row r="13" spans="1:25" s="12" customFormat="1" ht="20.100000000000001" customHeight="1" x14ac:dyDescent="0.25">
      <c r="A13" s="26">
        <v>2024</v>
      </c>
      <c r="B13" s="30">
        <v>129389201.40000001</v>
      </c>
      <c r="C13" s="31">
        <v>128000000</v>
      </c>
      <c r="D13" s="32">
        <v>1389201.43</v>
      </c>
      <c r="E13" s="30">
        <v>51595684.07</v>
      </c>
      <c r="F13" s="31">
        <v>32000000</v>
      </c>
      <c r="G13" s="32">
        <v>19595684.07</v>
      </c>
      <c r="H13" s="30">
        <v>94461306.230000004</v>
      </c>
      <c r="I13" s="31">
        <v>100000000</v>
      </c>
      <c r="J13" s="32">
        <v>-5538693.7699999996</v>
      </c>
      <c r="K13" s="30">
        <v>106822369.09999999</v>
      </c>
      <c r="L13" s="31">
        <v>95000000</v>
      </c>
      <c r="M13" s="32">
        <v>11822369.050000001</v>
      </c>
      <c r="N13" s="30">
        <v>42974551.840000004</v>
      </c>
      <c r="O13" s="31">
        <v>40000000</v>
      </c>
      <c r="P13" s="32">
        <v>2974551.84</v>
      </c>
      <c r="Q13" s="30">
        <v>280558714</v>
      </c>
      <c r="R13" s="31">
        <v>271000000</v>
      </c>
      <c r="S13" s="32">
        <v>9558714.0299999993</v>
      </c>
      <c r="T13" s="30">
        <v>141711083.69999999</v>
      </c>
      <c r="U13" s="31">
        <v>130959317.90000001</v>
      </c>
      <c r="V13" s="32">
        <v>10751765.859999999</v>
      </c>
      <c r="W13" s="30">
        <v>847512910.33999991</v>
      </c>
      <c r="X13" s="31">
        <v>796959317.89999998</v>
      </c>
      <c r="Y13" s="32">
        <v>50553592.509999998</v>
      </c>
    </row>
    <row r="14" spans="1:25" s="12" customFormat="1" ht="20.100000000000001" customHeight="1" x14ac:dyDescent="0.25">
      <c r="A14" s="26">
        <v>2025</v>
      </c>
      <c r="B14" s="30">
        <v>139987712.53</v>
      </c>
      <c r="C14" s="31">
        <v>143000000</v>
      </c>
      <c r="D14" s="32">
        <v>-3012287.47</v>
      </c>
      <c r="E14" s="30">
        <v>48570640.869999997</v>
      </c>
      <c r="F14" s="31">
        <v>50000000</v>
      </c>
      <c r="G14" s="32">
        <v>-1429359.13</v>
      </c>
      <c r="H14" s="30">
        <v>99322897.210000008</v>
      </c>
      <c r="I14" s="31">
        <v>105000000</v>
      </c>
      <c r="J14" s="32">
        <v>-5677102.79</v>
      </c>
      <c r="K14" s="30">
        <v>96715483.780000001</v>
      </c>
      <c r="L14" s="31">
        <v>119000000</v>
      </c>
      <c r="M14" s="32">
        <v>-22284516.219999999</v>
      </c>
      <c r="N14" s="30">
        <v>45632807.649999999</v>
      </c>
      <c r="O14" s="31">
        <v>45000000</v>
      </c>
      <c r="P14" s="32">
        <v>632807.65</v>
      </c>
      <c r="Q14" s="30">
        <v>284043802.68000001</v>
      </c>
      <c r="R14" s="31">
        <v>320000000</v>
      </c>
      <c r="S14" s="32">
        <v>-35956197.32</v>
      </c>
      <c r="T14" s="30">
        <v>153810930.06</v>
      </c>
      <c r="U14" s="31">
        <v>150765141.13</v>
      </c>
      <c r="V14" s="32">
        <v>3045788.93</v>
      </c>
      <c r="W14" s="30">
        <v>868084274.77999997</v>
      </c>
      <c r="X14" s="31">
        <v>932765141.13</v>
      </c>
      <c r="Y14" s="32">
        <v>-64680866.350000001</v>
      </c>
    </row>
    <row r="15" spans="1:25" s="12" customFormat="1" ht="20.100000000000001" customHeight="1" x14ac:dyDescent="0.25">
      <c r="A15" s="33">
        <v>2026</v>
      </c>
      <c r="B15" s="34">
        <v>51242442.25</v>
      </c>
      <c r="C15" s="35">
        <v>149522161.16999999</v>
      </c>
      <c r="D15" s="36">
        <v>-98279718.920000002</v>
      </c>
      <c r="E15" s="34">
        <v>18911727.09</v>
      </c>
      <c r="F15" s="35">
        <v>54717222.960000001</v>
      </c>
      <c r="G15" s="36">
        <v>-35805495.869999997</v>
      </c>
      <c r="H15" s="34">
        <v>71470229.400000006</v>
      </c>
      <c r="I15" s="35">
        <v>108139303.37</v>
      </c>
      <c r="J15" s="36">
        <v>-36669073.969999999</v>
      </c>
      <c r="K15" s="34">
        <v>33061436.629999999</v>
      </c>
      <c r="L15" s="35">
        <v>121346108.45</v>
      </c>
      <c r="M15" s="36">
        <v>-88284671.819999993</v>
      </c>
      <c r="N15" s="34">
        <v>16515674.689999999</v>
      </c>
      <c r="O15" s="35">
        <v>49197266.950000003</v>
      </c>
      <c r="P15" s="36">
        <v>-32681592.260000002</v>
      </c>
      <c r="Q15" s="34">
        <v>94896508.439999998</v>
      </c>
      <c r="R15" s="35">
        <v>294193867.52999997</v>
      </c>
      <c r="S15" s="36">
        <v>-199297359.09</v>
      </c>
      <c r="T15" s="34">
        <v>54694766.850000001</v>
      </c>
      <c r="U15" s="35">
        <v>168482689.09999999</v>
      </c>
      <c r="V15" s="36">
        <v>-113787922.25</v>
      </c>
      <c r="W15" s="34">
        <v>340792785.35000002</v>
      </c>
      <c r="X15" s="35">
        <v>945598619.52999997</v>
      </c>
      <c r="Y15" s="36">
        <v>-604805834.17999995</v>
      </c>
    </row>
    <row r="16" spans="1:25" s="12" customFormat="1" ht="20.100000000000001" customHeight="1" x14ac:dyDescent="0.25">
      <c r="A16" s="1" t="s">
        <v>13</v>
      </c>
      <c r="B16" s="9">
        <f>SUBTOTAL(9,B4:B15)</f>
        <v>1013199576.16</v>
      </c>
      <c r="C16" s="10">
        <f t="shared" ref="C16:Y16" si="0">SUBTOTAL(9,C4:C15)</f>
        <v>1096902161.1700001</v>
      </c>
      <c r="D16" s="11">
        <f t="shared" si="0"/>
        <v>-83702584.99000001</v>
      </c>
      <c r="E16" s="9">
        <f t="shared" si="0"/>
        <v>298333453.28999996</v>
      </c>
      <c r="F16" s="10">
        <f t="shared" si="0"/>
        <v>311554723.68000001</v>
      </c>
      <c r="G16" s="11">
        <f t="shared" si="0"/>
        <v>-13221270.389999997</v>
      </c>
      <c r="H16" s="9">
        <f t="shared" si="0"/>
        <v>882167011</v>
      </c>
      <c r="I16" s="10">
        <f t="shared" si="0"/>
        <v>970282241.32000005</v>
      </c>
      <c r="J16" s="11">
        <f t="shared" si="0"/>
        <v>-88115230.319999993</v>
      </c>
      <c r="K16" s="9">
        <f t="shared" si="0"/>
        <v>770847992.71000004</v>
      </c>
      <c r="L16" s="10">
        <f t="shared" si="0"/>
        <v>845748680.45000005</v>
      </c>
      <c r="M16" s="11">
        <f t="shared" si="0"/>
        <v>-74900687.789999992</v>
      </c>
      <c r="N16" s="9">
        <f t="shared" si="0"/>
        <v>298524520.32999998</v>
      </c>
      <c r="O16" s="10">
        <f t="shared" si="0"/>
        <v>312390694.94999999</v>
      </c>
      <c r="P16" s="11">
        <f t="shared" si="0"/>
        <v>-13866174.620000005</v>
      </c>
      <c r="Q16" s="9">
        <f t="shared" si="0"/>
        <v>2352247711.73</v>
      </c>
      <c r="R16" s="10">
        <f t="shared" si="0"/>
        <v>2529674341.0199995</v>
      </c>
      <c r="S16" s="11">
        <f t="shared" si="0"/>
        <v>-177426629.26999998</v>
      </c>
      <c r="T16" s="9">
        <f t="shared" si="0"/>
        <v>1185196412.0699999</v>
      </c>
      <c r="U16" s="10">
        <f t="shared" si="0"/>
        <v>1229213523.6699998</v>
      </c>
      <c r="V16" s="11">
        <f t="shared" si="0"/>
        <v>-44017111.499999985</v>
      </c>
      <c r="W16" s="9">
        <f t="shared" si="0"/>
        <v>6800516677.29</v>
      </c>
      <c r="X16" s="10">
        <f t="shared" si="0"/>
        <v>7295766366.2599993</v>
      </c>
      <c r="Y16" s="11">
        <f t="shared" si="0"/>
        <v>-495249688.87999988</v>
      </c>
    </row>
    <row r="18" spans="1:2" x14ac:dyDescent="0.25">
      <c r="A18" s="40" t="s">
        <v>14</v>
      </c>
      <c r="B18" s="40"/>
    </row>
  </sheetData>
  <autoFilter ref="A3:Y15" xr:uid="{4138AFDA-91D2-4CAE-BF9D-32AA99C4DD14}"/>
  <mergeCells count="9">
    <mergeCell ref="Q2:S2"/>
    <mergeCell ref="T2:V2"/>
    <mergeCell ref="W2:Y2"/>
    <mergeCell ref="A18:B18"/>
    <mergeCell ref="B2:D2"/>
    <mergeCell ref="E2:G2"/>
    <mergeCell ref="H2:J2"/>
    <mergeCell ref="K2:M2"/>
    <mergeCell ref="N2:P2"/>
  </mergeCells>
  <printOptions horizontalCentered="1"/>
  <pageMargins left="0.31496062992125984" right="0.31496062992125984" top="0.35433070866141736" bottom="0.35433070866141736" header="0.31496062992125984" footer="0.19685039370078741"/>
  <pageSetup paperSize="9" scale="4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CFA7-B557-4481-97EB-383EC8FFBBFE}">
  <sheetPr>
    <pageSetUpPr fitToPage="1"/>
  </sheetPr>
  <dimension ref="A2:AT18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ColWidth="13" defaultRowHeight="15" x14ac:dyDescent="0.25"/>
  <cols>
    <col min="2" max="46" width="13.7109375" customWidth="1"/>
  </cols>
  <sheetData>
    <row r="2" spans="1:46" ht="30.75" customHeight="1" x14ac:dyDescent="0.25">
      <c r="A2" s="1"/>
      <c r="B2" s="37" t="s">
        <v>17</v>
      </c>
      <c r="C2" s="38"/>
      <c r="D2" s="39"/>
      <c r="E2" s="37" t="s">
        <v>18</v>
      </c>
      <c r="F2" s="38"/>
      <c r="G2" s="39"/>
      <c r="H2" s="37" t="s">
        <v>19</v>
      </c>
      <c r="I2" s="38"/>
      <c r="J2" s="39"/>
      <c r="K2" s="37" t="s">
        <v>20</v>
      </c>
      <c r="L2" s="38"/>
      <c r="M2" s="39"/>
      <c r="N2" s="37" t="s">
        <v>21</v>
      </c>
      <c r="O2" s="38"/>
      <c r="P2" s="39"/>
      <c r="Q2" s="37" t="s">
        <v>22</v>
      </c>
      <c r="R2" s="38"/>
      <c r="S2" s="39"/>
      <c r="T2" s="37" t="s">
        <v>23</v>
      </c>
      <c r="U2" s="38"/>
      <c r="V2" s="39"/>
      <c r="W2" s="37" t="s">
        <v>24</v>
      </c>
      <c r="X2" s="38"/>
      <c r="Y2" s="39"/>
      <c r="Z2" s="37" t="s">
        <v>25</v>
      </c>
      <c r="AA2" s="38"/>
      <c r="AB2" s="39"/>
      <c r="AC2" s="37" t="s">
        <v>26</v>
      </c>
      <c r="AD2" s="38"/>
      <c r="AE2" s="39"/>
      <c r="AF2" s="37" t="s">
        <v>27</v>
      </c>
      <c r="AG2" s="38"/>
      <c r="AH2" s="39"/>
      <c r="AI2" s="37" t="s">
        <v>28</v>
      </c>
      <c r="AJ2" s="38"/>
      <c r="AK2" s="39"/>
      <c r="AL2" s="37" t="s">
        <v>29</v>
      </c>
      <c r="AM2" s="38"/>
      <c r="AN2" s="39"/>
      <c r="AO2" s="37" t="s">
        <v>30</v>
      </c>
      <c r="AP2" s="38"/>
      <c r="AQ2" s="39"/>
      <c r="AR2" s="37" t="s">
        <v>32</v>
      </c>
      <c r="AS2" s="38"/>
      <c r="AT2" s="39"/>
    </row>
    <row r="3" spans="1:46" x14ac:dyDescent="0.25">
      <c r="A3" s="1" t="s">
        <v>9</v>
      </c>
      <c r="B3" s="4" t="s">
        <v>10</v>
      </c>
      <c r="C3" s="5" t="s">
        <v>11</v>
      </c>
      <c r="D3" s="6" t="s">
        <v>12</v>
      </c>
      <c r="E3" s="4" t="s">
        <v>10</v>
      </c>
      <c r="F3" s="5" t="s">
        <v>11</v>
      </c>
      <c r="G3" s="6" t="s">
        <v>12</v>
      </c>
      <c r="H3" s="4" t="s">
        <v>10</v>
      </c>
      <c r="I3" s="5" t="s">
        <v>11</v>
      </c>
      <c r="J3" s="6" t="s">
        <v>12</v>
      </c>
      <c r="K3" s="4" t="s">
        <v>10</v>
      </c>
      <c r="L3" s="5" t="s">
        <v>11</v>
      </c>
      <c r="M3" s="6" t="s">
        <v>12</v>
      </c>
      <c r="N3" s="4" t="s">
        <v>10</v>
      </c>
      <c r="O3" s="5" t="s">
        <v>11</v>
      </c>
      <c r="P3" s="6" t="s">
        <v>12</v>
      </c>
      <c r="Q3" s="4" t="s">
        <v>10</v>
      </c>
      <c r="R3" s="5" t="s">
        <v>11</v>
      </c>
      <c r="S3" s="6" t="s">
        <v>12</v>
      </c>
      <c r="T3" s="4" t="s">
        <v>10</v>
      </c>
      <c r="U3" s="5" t="s">
        <v>11</v>
      </c>
      <c r="V3" s="6" t="s">
        <v>12</v>
      </c>
      <c r="W3" s="4" t="s">
        <v>10</v>
      </c>
      <c r="X3" s="5" t="s">
        <v>11</v>
      </c>
      <c r="Y3" s="6" t="s">
        <v>12</v>
      </c>
      <c r="Z3" s="4" t="s">
        <v>10</v>
      </c>
      <c r="AA3" s="5" t="s">
        <v>11</v>
      </c>
      <c r="AB3" s="6" t="s">
        <v>12</v>
      </c>
      <c r="AC3" s="4" t="s">
        <v>10</v>
      </c>
      <c r="AD3" s="5" t="s">
        <v>11</v>
      </c>
      <c r="AE3" s="6" t="s">
        <v>12</v>
      </c>
      <c r="AF3" s="4" t="s">
        <v>10</v>
      </c>
      <c r="AG3" s="5" t="s">
        <v>11</v>
      </c>
      <c r="AH3" s="6" t="s">
        <v>12</v>
      </c>
      <c r="AI3" s="4" t="s">
        <v>10</v>
      </c>
      <c r="AJ3" s="5" t="s">
        <v>11</v>
      </c>
      <c r="AK3" s="6" t="s">
        <v>12</v>
      </c>
      <c r="AL3" s="4" t="s">
        <v>10</v>
      </c>
      <c r="AM3" s="5" t="s">
        <v>11</v>
      </c>
      <c r="AN3" s="6" t="s">
        <v>12</v>
      </c>
      <c r="AO3" s="4" t="s">
        <v>10</v>
      </c>
      <c r="AP3" s="5" t="s">
        <v>11</v>
      </c>
      <c r="AQ3" s="6" t="s">
        <v>12</v>
      </c>
      <c r="AR3" s="4" t="s">
        <v>10</v>
      </c>
      <c r="AS3" s="5" t="s">
        <v>11</v>
      </c>
      <c r="AT3" s="6" t="s">
        <v>12</v>
      </c>
    </row>
    <row r="4" spans="1:46" s="18" customFormat="1" ht="20.100000000000001" customHeight="1" x14ac:dyDescent="0.25">
      <c r="A4" s="14">
        <v>2015</v>
      </c>
      <c r="B4" s="15">
        <v>72983113</v>
      </c>
      <c r="C4" s="16">
        <v>75166596</v>
      </c>
      <c r="D4" s="17">
        <f>B4-C4</f>
        <v>-2183483</v>
      </c>
      <c r="E4" s="15">
        <v>69995810.790000007</v>
      </c>
      <c r="F4" s="16">
        <v>64460350</v>
      </c>
      <c r="G4" s="17">
        <f>E4-F4</f>
        <v>5535460.7900000066</v>
      </c>
      <c r="H4" s="15">
        <v>526707.68999999994</v>
      </c>
      <c r="I4" s="16">
        <v>490623</v>
      </c>
      <c r="J4" s="17">
        <f>H4-I4</f>
        <v>36084.689999999944</v>
      </c>
      <c r="K4" s="15">
        <v>8214426.46</v>
      </c>
      <c r="L4" s="16">
        <v>7225256</v>
      </c>
      <c r="M4" s="17">
        <f>K4-L4</f>
        <v>989170.46</v>
      </c>
      <c r="N4" s="15">
        <v>785449.49</v>
      </c>
      <c r="O4" s="16">
        <v>505777</v>
      </c>
      <c r="P4" s="17">
        <f>N4-O4</f>
        <v>279672.49</v>
      </c>
      <c r="Q4" s="15">
        <v>27326.02</v>
      </c>
      <c r="R4" s="16">
        <v>19600</v>
      </c>
      <c r="S4" s="17">
        <f>Q4-R4</f>
        <v>7726.02</v>
      </c>
      <c r="T4" s="15">
        <v>218646.42</v>
      </c>
      <c r="U4" s="16">
        <v>794070</v>
      </c>
      <c r="V4" s="17">
        <f>T4-U4</f>
        <v>-575423.57999999996</v>
      </c>
      <c r="W4" s="15">
        <v>3516058.89</v>
      </c>
      <c r="X4" s="16">
        <v>3452006</v>
      </c>
      <c r="Y4" s="17">
        <f>W4-X4</f>
        <v>64052.89000000013</v>
      </c>
      <c r="Z4" s="15">
        <v>283500</v>
      </c>
      <c r="AA4" s="16">
        <v>3368826.67</v>
      </c>
      <c r="AB4" s="17">
        <f>Z4-AA4</f>
        <v>-3085326.67</v>
      </c>
      <c r="AC4" s="15"/>
      <c r="AD4" s="16"/>
      <c r="AE4" s="17">
        <f>AC4-AD4</f>
        <v>0</v>
      </c>
      <c r="AF4" s="15"/>
      <c r="AG4" s="16"/>
      <c r="AH4" s="17">
        <f>AF4-AG4</f>
        <v>0</v>
      </c>
      <c r="AI4" s="15"/>
      <c r="AJ4" s="16"/>
      <c r="AK4" s="17">
        <f>AI4-AJ4</f>
        <v>0</v>
      </c>
      <c r="AL4" s="15"/>
      <c r="AM4" s="16"/>
      <c r="AN4" s="17">
        <f>AL4-AM4</f>
        <v>0</v>
      </c>
      <c r="AO4" s="15"/>
      <c r="AP4" s="16"/>
      <c r="AQ4" s="17">
        <f>AO4-AP4</f>
        <v>0</v>
      </c>
      <c r="AR4" s="15">
        <f>B4+E4+H4+K4+N4+Q4+T4+W4+Z4+AC4+AF4+AI4+AL4+AO4</f>
        <v>156551038.76000002</v>
      </c>
      <c r="AS4" s="16">
        <f>C4+F4+I4+L4+O4+R4+U4+X4+AA4+AD4+AG4+AJ4+AM4+AP4</f>
        <v>155483104.66999999</v>
      </c>
      <c r="AT4" s="17">
        <f t="shared" ref="AT4:AT15" si="0">AR4-AS4</f>
        <v>1067934.0900000334</v>
      </c>
    </row>
    <row r="5" spans="1:46" s="18" customFormat="1" ht="20.100000000000001" customHeight="1" x14ac:dyDescent="0.25">
      <c r="A5" s="14">
        <v>2016</v>
      </c>
      <c r="B5" s="15">
        <v>45586731.329999998</v>
      </c>
      <c r="C5" s="16">
        <v>45307022</v>
      </c>
      <c r="D5" s="17">
        <f t="shared" ref="D5:D15" si="1">B5-C5</f>
        <v>279709.32999999821</v>
      </c>
      <c r="E5" s="15">
        <v>71329203.659999996</v>
      </c>
      <c r="F5" s="16">
        <v>72972273</v>
      </c>
      <c r="G5" s="17">
        <f t="shared" ref="G5:G15" si="2">E5-F5</f>
        <v>-1643069.3400000036</v>
      </c>
      <c r="H5" s="15">
        <v>177920.51</v>
      </c>
      <c r="I5" s="16">
        <v>519473</v>
      </c>
      <c r="J5" s="17">
        <f t="shared" ref="J5:J15" si="3">H5-I5</f>
        <v>-341552.49</v>
      </c>
      <c r="K5" s="15">
        <v>7455504.5899999999</v>
      </c>
      <c r="L5" s="16">
        <v>9091955</v>
      </c>
      <c r="M5" s="17">
        <f t="shared" ref="M5:M15" si="4">K5-L5</f>
        <v>-1636450.4100000001</v>
      </c>
      <c r="N5" s="15">
        <v>860607.62</v>
      </c>
      <c r="O5" s="16">
        <v>447725.36</v>
      </c>
      <c r="P5" s="17">
        <f t="shared" ref="P5:P15" si="5">N5-O5</f>
        <v>412882.26</v>
      </c>
      <c r="Q5" s="15">
        <v>9459.0400000000009</v>
      </c>
      <c r="R5" s="16">
        <v>301811</v>
      </c>
      <c r="S5" s="17">
        <f t="shared" ref="S5:S15" si="6">Q5-R5</f>
        <v>-292351.96000000002</v>
      </c>
      <c r="T5" s="15">
        <v>2433868.7000000002</v>
      </c>
      <c r="U5" s="16">
        <v>790388</v>
      </c>
      <c r="V5" s="17">
        <f t="shared" ref="V5:V15" si="7">T5-U5</f>
        <v>1643480.7000000002</v>
      </c>
      <c r="W5" s="15">
        <v>413390.26</v>
      </c>
      <c r="X5" s="16">
        <v>2153359.52</v>
      </c>
      <c r="Y5" s="17">
        <f t="shared" ref="Y5:Y15" si="8">W5-X5</f>
        <v>-1739969.26</v>
      </c>
      <c r="Z5" s="15">
        <v>96766.09</v>
      </c>
      <c r="AA5" s="16">
        <v>2667983.9</v>
      </c>
      <c r="AB5" s="17">
        <f t="shared" ref="AB5:AB15" si="9">Z5-AA5</f>
        <v>-2571217.81</v>
      </c>
      <c r="AC5" s="15"/>
      <c r="AD5" s="16"/>
      <c r="AE5" s="17">
        <f t="shared" ref="AE5:AE15" si="10">AC5-AD5</f>
        <v>0</v>
      </c>
      <c r="AF5" s="15">
        <v>17293872.129999999</v>
      </c>
      <c r="AG5" s="16">
        <v>13000000</v>
      </c>
      <c r="AH5" s="17">
        <f t="shared" ref="AH5:AH15" si="11">AF5-AG5</f>
        <v>4293872.129999999</v>
      </c>
      <c r="AI5" s="15"/>
      <c r="AJ5" s="16"/>
      <c r="AK5" s="17">
        <f t="shared" ref="AK5:AK15" si="12">AI5-AJ5</f>
        <v>0</v>
      </c>
      <c r="AL5" s="15"/>
      <c r="AM5" s="16"/>
      <c r="AN5" s="17">
        <f t="shared" ref="AN5:AN15" si="13">AL5-AM5</f>
        <v>0</v>
      </c>
      <c r="AO5" s="15"/>
      <c r="AP5" s="16"/>
      <c r="AQ5" s="17">
        <f t="shared" ref="AQ5:AQ15" si="14">AO5-AP5</f>
        <v>0</v>
      </c>
      <c r="AR5" s="15">
        <f t="shared" ref="AR5:AR15" si="15">B5+E5+H5+K5+N5+Q5+T5+W5+Z5+AC5+AF5+AI5+AL5+AO5</f>
        <v>145657323.93000004</v>
      </c>
      <c r="AS5" s="16">
        <f t="shared" ref="AS5:AS15" si="16">C5+F5+I5+L5+O5+R5+U5+X5+AA5+AD5+AG5+AJ5+AM5+AP5</f>
        <v>147251990.78</v>
      </c>
      <c r="AT5" s="17">
        <f t="shared" si="0"/>
        <v>-1594666.8499999642</v>
      </c>
    </row>
    <row r="6" spans="1:46" s="18" customFormat="1" ht="20.100000000000001" customHeight="1" x14ac:dyDescent="0.25">
      <c r="A6" s="14">
        <v>2017</v>
      </c>
      <c r="B6" s="15">
        <v>79160979.599999994</v>
      </c>
      <c r="C6" s="16">
        <v>76965034</v>
      </c>
      <c r="D6" s="17">
        <f t="shared" si="1"/>
        <v>2195945.599999994</v>
      </c>
      <c r="E6" s="15">
        <v>74370618.980000004</v>
      </c>
      <c r="F6" s="16">
        <v>76262976</v>
      </c>
      <c r="G6" s="17">
        <f t="shared" si="2"/>
        <v>-1892357.0199999958</v>
      </c>
      <c r="H6" s="15">
        <v>165.44</v>
      </c>
      <c r="I6" s="16">
        <v>835089</v>
      </c>
      <c r="J6" s="17">
        <f t="shared" si="3"/>
        <v>-834923.56</v>
      </c>
      <c r="K6" s="15">
        <v>6726788.3099999996</v>
      </c>
      <c r="L6" s="16">
        <v>6532305</v>
      </c>
      <c r="M6" s="17">
        <f t="shared" si="4"/>
        <v>194483.30999999959</v>
      </c>
      <c r="N6" s="15">
        <v>734616.67</v>
      </c>
      <c r="O6" s="16">
        <v>574413</v>
      </c>
      <c r="P6" s="17">
        <f t="shared" si="5"/>
        <v>160203.67000000004</v>
      </c>
      <c r="Q6" s="15">
        <v>32349.93</v>
      </c>
      <c r="R6" s="16">
        <v>32948</v>
      </c>
      <c r="S6" s="17">
        <f t="shared" si="6"/>
        <v>-598.06999999999971</v>
      </c>
      <c r="T6" s="15">
        <v>1497112.63</v>
      </c>
      <c r="U6" s="16">
        <v>407620</v>
      </c>
      <c r="V6" s="17">
        <f t="shared" si="7"/>
        <v>1089492.6299999999</v>
      </c>
      <c r="W6" s="15">
        <v>4179793.95</v>
      </c>
      <c r="X6" s="16">
        <v>4265392.37</v>
      </c>
      <c r="Y6" s="17">
        <f t="shared" si="8"/>
        <v>-85598.419999999925</v>
      </c>
      <c r="Z6" s="15">
        <v>30162.86</v>
      </c>
      <c r="AA6" s="16">
        <v>2331072.52</v>
      </c>
      <c r="AB6" s="17">
        <f t="shared" si="9"/>
        <v>-2300909.66</v>
      </c>
      <c r="AC6" s="15">
        <v>439928.35</v>
      </c>
      <c r="AD6" s="16">
        <v>70000</v>
      </c>
      <c r="AE6" s="17">
        <f t="shared" si="10"/>
        <v>369928.35</v>
      </c>
      <c r="AF6" s="15">
        <v>15949444.029999999</v>
      </c>
      <c r="AG6" s="16">
        <v>16880520.129999999</v>
      </c>
      <c r="AH6" s="17">
        <f t="shared" si="11"/>
        <v>-931076.09999999963</v>
      </c>
      <c r="AI6" s="15"/>
      <c r="AJ6" s="16"/>
      <c r="AK6" s="17">
        <f t="shared" si="12"/>
        <v>0</v>
      </c>
      <c r="AL6" s="15"/>
      <c r="AM6" s="16"/>
      <c r="AN6" s="17">
        <f t="shared" si="13"/>
        <v>0</v>
      </c>
      <c r="AO6" s="15"/>
      <c r="AP6" s="16"/>
      <c r="AQ6" s="17">
        <f t="shared" si="14"/>
        <v>0</v>
      </c>
      <c r="AR6" s="15">
        <f t="shared" si="15"/>
        <v>183121960.74999997</v>
      </c>
      <c r="AS6" s="16">
        <f t="shared" si="16"/>
        <v>185157370.02000001</v>
      </c>
      <c r="AT6" s="17">
        <f t="shared" si="0"/>
        <v>-2035409.2700000405</v>
      </c>
    </row>
    <row r="7" spans="1:46" s="18" customFormat="1" ht="20.100000000000001" customHeight="1" x14ac:dyDescent="0.25">
      <c r="A7" s="14">
        <v>2018</v>
      </c>
      <c r="B7" s="15">
        <f>996997.21</f>
        <v>996997.21</v>
      </c>
      <c r="C7" s="16">
        <f>1060147.08</f>
        <v>1060147.08</v>
      </c>
      <c r="D7" s="17">
        <f t="shared" si="1"/>
        <v>-63149.870000000112</v>
      </c>
      <c r="E7" s="15"/>
      <c r="F7" s="16"/>
      <c r="G7" s="17">
        <f t="shared" si="2"/>
        <v>0</v>
      </c>
      <c r="H7" s="15"/>
      <c r="I7" s="16"/>
      <c r="J7" s="17">
        <f t="shared" si="3"/>
        <v>0</v>
      </c>
      <c r="K7" s="15">
        <v>11442606.439999999</v>
      </c>
      <c r="L7" s="16">
        <v>12192000</v>
      </c>
      <c r="M7" s="17">
        <f t="shared" si="4"/>
        <v>-749393.56000000052</v>
      </c>
      <c r="N7" s="15">
        <v>413326.22</v>
      </c>
      <c r="O7" s="16">
        <v>755000</v>
      </c>
      <c r="P7" s="17">
        <f t="shared" si="5"/>
        <v>-341673.78</v>
      </c>
      <c r="Q7" s="15">
        <v>8458.94</v>
      </c>
      <c r="R7" s="16">
        <v>135000</v>
      </c>
      <c r="S7" s="17">
        <f t="shared" si="6"/>
        <v>-126541.06</v>
      </c>
      <c r="T7" s="15"/>
      <c r="U7" s="16"/>
      <c r="V7" s="17">
        <f t="shared" si="7"/>
        <v>0</v>
      </c>
      <c r="W7" s="15"/>
      <c r="X7" s="16"/>
      <c r="Y7" s="17">
        <f t="shared" si="8"/>
        <v>0</v>
      </c>
      <c r="Z7" s="15">
        <v>538.23</v>
      </c>
      <c r="AA7" s="16">
        <v>2000</v>
      </c>
      <c r="AB7" s="17">
        <f t="shared" si="9"/>
        <v>-1461.77</v>
      </c>
      <c r="AC7" s="15">
        <v>313089.27</v>
      </c>
      <c r="AD7" s="16">
        <v>79894</v>
      </c>
      <c r="AE7" s="17">
        <f t="shared" si="10"/>
        <v>233195.27000000002</v>
      </c>
      <c r="AF7" s="15">
        <v>17261147.68</v>
      </c>
      <c r="AG7" s="16">
        <v>18000000</v>
      </c>
      <c r="AH7" s="17">
        <f t="shared" si="11"/>
        <v>-738852.3200000003</v>
      </c>
      <c r="AI7" s="15">
        <v>3847638.06</v>
      </c>
      <c r="AJ7" s="16">
        <v>3960000</v>
      </c>
      <c r="AK7" s="17">
        <f t="shared" si="12"/>
        <v>-112361.93999999994</v>
      </c>
      <c r="AL7" s="15"/>
      <c r="AM7" s="16"/>
      <c r="AN7" s="17">
        <f t="shared" si="13"/>
        <v>0</v>
      </c>
      <c r="AO7" s="15"/>
      <c r="AP7" s="16"/>
      <c r="AQ7" s="17">
        <f t="shared" si="14"/>
        <v>0</v>
      </c>
      <c r="AR7" s="15">
        <f t="shared" si="15"/>
        <v>34283802.049999997</v>
      </c>
      <c r="AS7" s="16">
        <f t="shared" si="16"/>
        <v>36184041.079999998</v>
      </c>
      <c r="AT7" s="17">
        <f t="shared" si="0"/>
        <v>-1900239.0300000012</v>
      </c>
    </row>
    <row r="8" spans="1:46" s="18" customFormat="1" ht="20.100000000000001" customHeight="1" x14ac:dyDescent="0.25">
      <c r="A8" s="14">
        <v>2019</v>
      </c>
      <c r="B8" s="15">
        <v>934439.06</v>
      </c>
      <c r="C8" s="16">
        <v>1308769.6399999999</v>
      </c>
      <c r="D8" s="17">
        <f t="shared" si="1"/>
        <v>-374330.57999999984</v>
      </c>
      <c r="E8" s="15"/>
      <c r="F8" s="16"/>
      <c r="G8" s="17">
        <f t="shared" si="2"/>
        <v>0</v>
      </c>
      <c r="H8" s="15"/>
      <c r="I8" s="16"/>
      <c r="J8" s="17">
        <f t="shared" si="3"/>
        <v>0</v>
      </c>
      <c r="K8" s="15">
        <v>11856916.58</v>
      </c>
      <c r="L8" s="16">
        <v>16800000</v>
      </c>
      <c r="M8" s="17">
        <f t="shared" si="4"/>
        <v>-4943083.42</v>
      </c>
      <c r="N8" s="15">
        <v>201465.26</v>
      </c>
      <c r="O8" s="16">
        <v>644000</v>
      </c>
      <c r="P8" s="17">
        <f t="shared" si="5"/>
        <v>-442534.74</v>
      </c>
      <c r="Q8" s="15"/>
      <c r="R8" s="16"/>
      <c r="S8" s="17">
        <f t="shared" si="6"/>
        <v>0</v>
      </c>
      <c r="T8" s="15"/>
      <c r="U8" s="16"/>
      <c r="V8" s="17">
        <f t="shared" si="7"/>
        <v>0</v>
      </c>
      <c r="W8" s="15"/>
      <c r="X8" s="16"/>
      <c r="Y8" s="17">
        <f t="shared" si="8"/>
        <v>0</v>
      </c>
      <c r="Z8" s="15"/>
      <c r="AA8" s="16"/>
      <c r="AB8" s="17">
        <f t="shared" si="9"/>
        <v>0</v>
      </c>
      <c r="AC8" s="15"/>
      <c r="AD8" s="16"/>
      <c r="AE8" s="17">
        <f t="shared" si="10"/>
        <v>0</v>
      </c>
      <c r="AF8" s="15">
        <v>19612630.879999999</v>
      </c>
      <c r="AG8" s="16">
        <v>18000000</v>
      </c>
      <c r="AH8" s="17">
        <f t="shared" si="11"/>
        <v>1612630.879999999</v>
      </c>
      <c r="AI8" s="15"/>
      <c r="AJ8" s="16"/>
      <c r="AK8" s="17">
        <f t="shared" si="12"/>
        <v>0</v>
      </c>
      <c r="AL8" s="15"/>
      <c r="AM8" s="16"/>
      <c r="AN8" s="17">
        <f t="shared" si="13"/>
        <v>0</v>
      </c>
      <c r="AO8" s="15"/>
      <c r="AP8" s="16"/>
      <c r="AQ8" s="17">
        <f t="shared" si="14"/>
        <v>0</v>
      </c>
      <c r="AR8" s="15">
        <f t="shared" si="15"/>
        <v>32605451.780000001</v>
      </c>
      <c r="AS8" s="16">
        <f t="shared" si="16"/>
        <v>36752769.640000001</v>
      </c>
      <c r="AT8" s="17">
        <f t="shared" si="0"/>
        <v>-4147317.8599999994</v>
      </c>
    </row>
    <row r="9" spans="1:46" s="18" customFormat="1" ht="20.100000000000001" customHeight="1" x14ac:dyDescent="0.25">
      <c r="A9" s="14">
        <v>2020</v>
      </c>
      <c r="B9" s="15">
        <v>912837</v>
      </c>
      <c r="C9" s="16">
        <v>998679.16</v>
      </c>
      <c r="D9" s="17">
        <f t="shared" si="1"/>
        <v>-85842.160000000033</v>
      </c>
      <c r="E9" s="15"/>
      <c r="F9" s="16"/>
      <c r="G9" s="17">
        <f t="shared" si="2"/>
        <v>0</v>
      </c>
      <c r="H9" s="15"/>
      <c r="I9" s="16"/>
      <c r="J9" s="17">
        <f t="shared" si="3"/>
        <v>0</v>
      </c>
      <c r="K9" s="15">
        <v>7689826.4100000001</v>
      </c>
      <c r="L9" s="16">
        <v>16000000</v>
      </c>
      <c r="M9" s="17">
        <f t="shared" si="4"/>
        <v>-8310173.5899999999</v>
      </c>
      <c r="N9" s="15">
        <v>121280.45</v>
      </c>
      <c r="O9" s="16">
        <v>220200</v>
      </c>
      <c r="P9" s="17">
        <f t="shared" si="5"/>
        <v>-98919.55</v>
      </c>
      <c r="Q9" s="15"/>
      <c r="R9" s="16"/>
      <c r="S9" s="17">
        <f t="shared" si="6"/>
        <v>0</v>
      </c>
      <c r="T9" s="15"/>
      <c r="U9" s="16"/>
      <c r="V9" s="17">
        <f t="shared" si="7"/>
        <v>0</v>
      </c>
      <c r="W9" s="15"/>
      <c r="X9" s="16"/>
      <c r="Y9" s="17">
        <f t="shared" si="8"/>
        <v>0</v>
      </c>
      <c r="Z9" s="15"/>
      <c r="AA9" s="16"/>
      <c r="AB9" s="17">
        <f t="shared" si="9"/>
        <v>0</v>
      </c>
      <c r="AC9" s="15"/>
      <c r="AD9" s="16"/>
      <c r="AE9" s="17">
        <f t="shared" si="10"/>
        <v>0</v>
      </c>
      <c r="AF9" s="15">
        <v>20295807.940000001</v>
      </c>
      <c r="AG9" s="16">
        <v>20000000</v>
      </c>
      <c r="AH9" s="17">
        <f t="shared" si="11"/>
        <v>295807.94000000134</v>
      </c>
      <c r="AI9" s="15"/>
      <c r="AJ9" s="16"/>
      <c r="AK9" s="17">
        <f t="shared" si="12"/>
        <v>0</v>
      </c>
      <c r="AL9" s="15">
        <v>3710636.86</v>
      </c>
      <c r="AM9" s="16"/>
      <c r="AN9" s="17">
        <f t="shared" si="13"/>
        <v>3710636.86</v>
      </c>
      <c r="AO9" s="15"/>
      <c r="AP9" s="16"/>
      <c r="AQ9" s="17">
        <f t="shared" si="14"/>
        <v>0</v>
      </c>
      <c r="AR9" s="15">
        <f t="shared" si="15"/>
        <v>32730388.66</v>
      </c>
      <c r="AS9" s="16">
        <f t="shared" si="16"/>
        <v>37218879.159999996</v>
      </c>
      <c r="AT9" s="17">
        <f t="shared" si="0"/>
        <v>-4488490.4999999963</v>
      </c>
    </row>
    <row r="10" spans="1:46" s="18" customFormat="1" ht="20.100000000000001" customHeight="1" x14ac:dyDescent="0.25">
      <c r="A10" s="14">
        <v>2021</v>
      </c>
      <c r="B10" s="15">
        <v>1106384.08</v>
      </c>
      <c r="C10" s="16">
        <v>1015221.96</v>
      </c>
      <c r="D10" s="17">
        <f t="shared" si="1"/>
        <v>91162.120000000112</v>
      </c>
      <c r="E10" s="15"/>
      <c r="F10" s="16"/>
      <c r="G10" s="17">
        <f t="shared" si="2"/>
        <v>0</v>
      </c>
      <c r="H10" s="15"/>
      <c r="I10" s="16"/>
      <c r="J10" s="17">
        <f t="shared" si="3"/>
        <v>0</v>
      </c>
      <c r="K10" s="15">
        <v>11299835.199999999</v>
      </c>
      <c r="L10" s="16">
        <v>16000000</v>
      </c>
      <c r="M10" s="17">
        <f t="shared" si="4"/>
        <v>-4700164.8000000007</v>
      </c>
      <c r="N10" s="15">
        <v>138646.81</v>
      </c>
      <c r="O10" s="16">
        <v>311000</v>
      </c>
      <c r="P10" s="17">
        <f t="shared" si="5"/>
        <v>-172353.19</v>
      </c>
      <c r="Q10" s="15"/>
      <c r="R10" s="16"/>
      <c r="S10" s="17">
        <f t="shared" si="6"/>
        <v>0</v>
      </c>
      <c r="T10" s="15"/>
      <c r="U10" s="16"/>
      <c r="V10" s="17">
        <f t="shared" si="7"/>
        <v>0</v>
      </c>
      <c r="W10" s="15"/>
      <c r="X10" s="16"/>
      <c r="Y10" s="17">
        <f t="shared" si="8"/>
        <v>0</v>
      </c>
      <c r="Z10" s="15"/>
      <c r="AA10" s="16"/>
      <c r="AB10" s="17">
        <f t="shared" si="9"/>
        <v>0</v>
      </c>
      <c r="AC10" s="15"/>
      <c r="AD10" s="16"/>
      <c r="AE10" s="17">
        <f t="shared" si="10"/>
        <v>0</v>
      </c>
      <c r="AF10" s="15">
        <v>23514709.57</v>
      </c>
      <c r="AG10" s="16">
        <v>21500000</v>
      </c>
      <c r="AH10" s="17">
        <f t="shared" si="11"/>
        <v>2014709.5700000003</v>
      </c>
      <c r="AI10" s="15">
        <v>3526605.2</v>
      </c>
      <c r="AJ10" s="16">
        <v>3647000</v>
      </c>
      <c r="AK10" s="17">
        <f t="shared" si="12"/>
        <v>-120394.79999999981</v>
      </c>
      <c r="AL10" s="15"/>
      <c r="AM10" s="16"/>
      <c r="AN10" s="17">
        <f t="shared" si="13"/>
        <v>0</v>
      </c>
      <c r="AO10" s="15"/>
      <c r="AP10" s="16"/>
      <c r="AQ10" s="17">
        <f t="shared" si="14"/>
        <v>0</v>
      </c>
      <c r="AR10" s="15">
        <f t="shared" si="15"/>
        <v>39586180.859999999</v>
      </c>
      <c r="AS10" s="16">
        <f t="shared" si="16"/>
        <v>42473221.960000001</v>
      </c>
      <c r="AT10" s="17">
        <f t="shared" si="0"/>
        <v>-2887041.1000000015</v>
      </c>
    </row>
    <row r="11" spans="1:46" s="18" customFormat="1" ht="20.100000000000001" customHeight="1" x14ac:dyDescent="0.25">
      <c r="A11" s="14">
        <v>2022</v>
      </c>
      <c r="B11" s="15">
        <v>1267006.71</v>
      </c>
      <c r="C11" s="16">
        <v>1192275</v>
      </c>
      <c r="D11" s="17">
        <f t="shared" si="1"/>
        <v>74731.709999999963</v>
      </c>
      <c r="E11" s="15"/>
      <c r="F11" s="16"/>
      <c r="G11" s="17">
        <f t="shared" si="2"/>
        <v>0</v>
      </c>
      <c r="H11" s="15"/>
      <c r="I11" s="16"/>
      <c r="J11" s="17">
        <f t="shared" si="3"/>
        <v>0</v>
      </c>
      <c r="K11" s="15">
        <v>14993321.65</v>
      </c>
      <c r="L11" s="16">
        <v>15600000</v>
      </c>
      <c r="M11" s="17">
        <f t="shared" si="4"/>
        <v>-606678.34999999963</v>
      </c>
      <c r="N11" s="15">
        <v>176140.09</v>
      </c>
      <c r="O11" s="16">
        <v>142500</v>
      </c>
      <c r="P11" s="17">
        <f t="shared" si="5"/>
        <v>33640.089999999997</v>
      </c>
      <c r="Q11" s="15"/>
      <c r="R11" s="16"/>
      <c r="S11" s="17">
        <f t="shared" si="6"/>
        <v>0</v>
      </c>
      <c r="T11" s="15"/>
      <c r="U11" s="16"/>
      <c r="V11" s="17">
        <f t="shared" si="7"/>
        <v>0</v>
      </c>
      <c r="W11" s="15"/>
      <c r="X11" s="16"/>
      <c r="Y11" s="17">
        <f t="shared" si="8"/>
        <v>0</v>
      </c>
      <c r="Z11" s="15"/>
      <c r="AA11" s="16"/>
      <c r="AB11" s="17">
        <f t="shared" si="9"/>
        <v>0</v>
      </c>
      <c r="AC11" s="15"/>
      <c r="AD11" s="16"/>
      <c r="AE11" s="17">
        <f t="shared" si="10"/>
        <v>0</v>
      </c>
      <c r="AF11" s="15">
        <v>26279413.890000001</v>
      </c>
      <c r="AG11" s="16">
        <v>24000000</v>
      </c>
      <c r="AH11" s="17">
        <f t="shared" si="11"/>
        <v>2279413.8900000006</v>
      </c>
      <c r="AI11" s="15">
        <v>4064628.1</v>
      </c>
      <c r="AJ11" s="16">
        <v>3700000</v>
      </c>
      <c r="AK11" s="17">
        <f t="shared" si="12"/>
        <v>364628.10000000009</v>
      </c>
      <c r="AL11" s="15"/>
      <c r="AM11" s="16"/>
      <c r="AN11" s="17">
        <f t="shared" si="13"/>
        <v>0</v>
      </c>
      <c r="AO11" s="15"/>
      <c r="AP11" s="16"/>
      <c r="AQ11" s="17">
        <f t="shared" si="14"/>
        <v>0</v>
      </c>
      <c r="AR11" s="15">
        <f t="shared" si="15"/>
        <v>46780510.440000005</v>
      </c>
      <c r="AS11" s="16">
        <f t="shared" si="16"/>
        <v>44634775</v>
      </c>
      <c r="AT11" s="17">
        <f t="shared" si="0"/>
        <v>2145735.4400000051</v>
      </c>
    </row>
    <row r="12" spans="1:46" s="18" customFormat="1" ht="20.100000000000001" customHeight="1" x14ac:dyDescent="0.25">
      <c r="A12" s="14">
        <v>2023</v>
      </c>
      <c r="B12" s="15">
        <v>1441015.79</v>
      </c>
      <c r="C12" s="16">
        <v>1349464</v>
      </c>
      <c r="D12" s="17">
        <f t="shared" si="1"/>
        <v>91551.790000000037</v>
      </c>
      <c r="E12" s="15"/>
      <c r="F12" s="16"/>
      <c r="G12" s="17">
        <f t="shared" si="2"/>
        <v>0</v>
      </c>
      <c r="H12" s="15"/>
      <c r="I12" s="16"/>
      <c r="J12" s="17">
        <f t="shared" si="3"/>
        <v>0</v>
      </c>
      <c r="K12" s="15">
        <v>11217291.199999999</v>
      </c>
      <c r="L12" s="16">
        <v>14500000</v>
      </c>
      <c r="M12" s="17">
        <f t="shared" si="4"/>
        <v>-3282708.8000000007</v>
      </c>
      <c r="N12" s="15">
        <v>185395.17</v>
      </c>
      <c r="O12" s="16">
        <v>105500</v>
      </c>
      <c r="P12" s="17">
        <f t="shared" si="5"/>
        <v>79895.170000000013</v>
      </c>
      <c r="Q12" s="15"/>
      <c r="R12" s="16"/>
      <c r="S12" s="17">
        <f t="shared" si="6"/>
        <v>0</v>
      </c>
      <c r="T12" s="15"/>
      <c r="U12" s="16"/>
      <c r="V12" s="17">
        <f t="shared" si="7"/>
        <v>0</v>
      </c>
      <c r="W12" s="15"/>
      <c r="X12" s="16"/>
      <c r="Y12" s="17">
        <f t="shared" si="8"/>
        <v>0</v>
      </c>
      <c r="Z12" s="15"/>
      <c r="AA12" s="16"/>
      <c r="AB12" s="17">
        <f t="shared" si="9"/>
        <v>0</v>
      </c>
      <c r="AC12" s="15"/>
      <c r="AD12" s="16"/>
      <c r="AE12" s="17">
        <f t="shared" si="10"/>
        <v>0</v>
      </c>
      <c r="AF12" s="15">
        <v>26862803.469999999</v>
      </c>
      <c r="AG12" s="16">
        <v>31100000</v>
      </c>
      <c r="AH12" s="17">
        <f t="shared" si="11"/>
        <v>-4237196.5300000012</v>
      </c>
      <c r="AI12" s="15">
        <v>4315530.87</v>
      </c>
      <c r="AJ12" s="16">
        <v>4000000</v>
      </c>
      <c r="AK12" s="17">
        <f t="shared" si="12"/>
        <v>315530.87000000011</v>
      </c>
      <c r="AL12" s="15"/>
      <c r="AM12" s="16"/>
      <c r="AN12" s="17">
        <f t="shared" si="13"/>
        <v>0</v>
      </c>
      <c r="AO12" s="15"/>
      <c r="AP12" s="16"/>
      <c r="AQ12" s="17">
        <f t="shared" si="14"/>
        <v>0</v>
      </c>
      <c r="AR12" s="15">
        <f t="shared" si="15"/>
        <v>44022036.499999993</v>
      </c>
      <c r="AS12" s="16">
        <f t="shared" si="16"/>
        <v>51054964</v>
      </c>
      <c r="AT12" s="17">
        <f t="shared" si="0"/>
        <v>-7032927.5000000075</v>
      </c>
    </row>
    <row r="13" spans="1:46" s="18" customFormat="1" ht="20.100000000000001" customHeight="1" x14ac:dyDescent="0.25">
      <c r="A13" s="14">
        <v>2024</v>
      </c>
      <c r="B13" s="15">
        <v>1331948.3700000001</v>
      </c>
      <c r="C13" s="16">
        <v>1501800</v>
      </c>
      <c r="D13" s="17">
        <f t="shared" si="1"/>
        <v>-169851.62999999989</v>
      </c>
      <c r="E13" s="15"/>
      <c r="F13" s="16"/>
      <c r="G13" s="17">
        <f t="shared" si="2"/>
        <v>0</v>
      </c>
      <c r="H13" s="15"/>
      <c r="I13" s="16"/>
      <c r="J13" s="17">
        <f t="shared" si="3"/>
        <v>0</v>
      </c>
      <c r="K13" s="15">
        <v>13876586.92</v>
      </c>
      <c r="L13" s="16">
        <v>27000000</v>
      </c>
      <c r="M13" s="17">
        <f t="shared" si="4"/>
        <v>-13123413.08</v>
      </c>
      <c r="N13" s="15">
        <v>668312.37</v>
      </c>
      <c r="O13" s="16">
        <v>3225000</v>
      </c>
      <c r="P13" s="17">
        <f t="shared" si="5"/>
        <v>-2556687.63</v>
      </c>
      <c r="Q13" s="15"/>
      <c r="R13" s="16"/>
      <c r="S13" s="17">
        <f t="shared" si="6"/>
        <v>0</v>
      </c>
      <c r="T13" s="15"/>
      <c r="U13" s="16"/>
      <c r="V13" s="17">
        <f t="shared" si="7"/>
        <v>0</v>
      </c>
      <c r="W13" s="15"/>
      <c r="X13" s="16"/>
      <c r="Y13" s="17">
        <f t="shared" si="8"/>
        <v>0</v>
      </c>
      <c r="Z13" s="15"/>
      <c r="AA13" s="16"/>
      <c r="AB13" s="17">
        <f t="shared" si="9"/>
        <v>0</v>
      </c>
      <c r="AC13" s="15"/>
      <c r="AD13" s="16"/>
      <c r="AE13" s="17">
        <f t="shared" si="10"/>
        <v>0</v>
      </c>
      <c r="AF13" s="15">
        <v>31463345.5</v>
      </c>
      <c r="AG13" s="16">
        <v>32000000</v>
      </c>
      <c r="AH13" s="17">
        <f t="shared" si="11"/>
        <v>-536654.5</v>
      </c>
      <c r="AI13" s="15">
        <v>4573674.4400000004</v>
      </c>
      <c r="AJ13" s="16">
        <v>5000000</v>
      </c>
      <c r="AK13" s="17">
        <f t="shared" si="12"/>
        <v>-426325.55999999959</v>
      </c>
      <c r="AL13" s="15"/>
      <c r="AM13" s="16"/>
      <c r="AN13" s="17">
        <f t="shared" si="13"/>
        <v>0</v>
      </c>
      <c r="AO13" s="15"/>
      <c r="AP13" s="16"/>
      <c r="AQ13" s="17">
        <f t="shared" si="14"/>
        <v>0</v>
      </c>
      <c r="AR13" s="15">
        <f t="shared" si="15"/>
        <v>51913867.599999994</v>
      </c>
      <c r="AS13" s="16">
        <f t="shared" si="16"/>
        <v>68726800</v>
      </c>
      <c r="AT13" s="17">
        <f t="shared" si="0"/>
        <v>-16812932.400000006</v>
      </c>
    </row>
    <row r="14" spans="1:46" s="18" customFormat="1" ht="20.100000000000001" customHeight="1" x14ac:dyDescent="0.25">
      <c r="A14" s="14">
        <v>2025</v>
      </c>
      <c r="B14" s="15">
        <v>1280695.6299999999</v>
      </c>
      <c r="C14" s="16">
        <v>1345000</v>
      </c>
      <c r="D14" s="17">
        <f t="shared" si="1"/>
        <v>-64304.370000000112</v>
      </c>
      <c r="E14" s="15"/>
      <c r="F14" s="16"/>
      <c r="G14" s="17">
        <f t="shared" si="2"/>
        <v>0</v>
      </c>
      <c r="H14" s="15"/>
      <c r="I14" s="16"/>
      <c r="J14" s="17">
        <f t="shared" si="3"/>
        <v>0</v>
      </c>
      <c r="K14" s="15">
        <v>20978972.449999999</v>
      </c>
      <c r="L14" s="16">
        <v>22000000</v>
      </c>
      <c r="M14" s="17">
        <f t="shared" si="4"/>
        <v>-1021027.5500000007</v>
      </c>
      <c r="N14" s="15">
        <v>726331.1</v>
      </c>
      <c r="O14" s="16">
        <v>2206000</v>
      </c>
      <c r="P14" s="17">
        <f t="shared" si="5"/>
        <v>-1479668.9</v>
      </c>
      <c r="Q14" s="15"/>
      <c r="R14" s="16"/>
      <c r="S14" s="17">
        <f t="shared" si="6"/>
        <v>0</v>
      </c>
      <c r="T14" s="15"/>
      <c r="U14" s="16"/>
      <c r="V14" s="17">
        <f t="shared" si="7"/>
        <v>0</v>
      </c>
      <c r="W14" s="15"/>
      <c r="X14" s="16"/>
      <c r="Y14" s="17">
        <f t="shared" si="8"/>
        <v>0</v>
      </c>
      <c r="Z14" s="15"/>
      <c r="AA14" s="16"/>
      <c r="AB14" s="17">
        <f t="shared" si="9"/>
        <v>0</v>
      </c>
      <c r="AC14" s="15"/>
      <c r="AD14" s="16"/>
      <c r="AE14" s="17">
        <f t="shared" si="10"/>
        <v>0</v>
      </c>
      <c r="AF14" s="15">
        <v>31170607.210000001</v>
      </c>
      <c r="AG14" s="16">
        <v>36000000</v>
      </c>
      <c r="AH14" s="17">
        <f t="shared" si="11"/>
        <v>-4829392.7899999991</v>
      </c>
      <c r="AI14" s="15">
        <v>4595503.46</v>
      </c>
      <c r="AJ14" s="16">
        <v>4885000</v>
      </c>
      <c r="AK14" s="17">
        <f t="shared" si="12"/>
        <v>-289496.54000000004</v>
      </c>
      <c r="AL14" s="15"/>
      <c r="AM14" s="16"/>
      <c r="AN14" s="17">
        <f t="shared" si="13"/>
        <v>0</v>
      </c>
      <c r="AO14" s="15">
        <v>4346169.47</v>
      </c>
      <c r="AP14" s="16">
        <v>3335000</v>
      </c>
      <c r="AQ14" s="17">
        <f t="shared" si="14"/>
        <v>1011169.4699999997</v>
      </c>
      <c r="AR14" s="15">
        <f t="shared" si="15"/>
        <v>63098279.32</v>
      </c>
      <c r="AS14" s="16">
        <f t="shared" si="16"/>
        <v>69771000</v>
      </c>
      <c r="AT14" s="17">
        <f t="shared" si="0"/>
        <v>-6672720.6799999997</v>
      </c>
    </row>
    <row r="15" spans="1:46" s="18" customFormat="1" ht="20.100000000000001" customHeight="1" x14ac:dyDescent="0.25">
      <c r="A15" s="19">
        <v>2026</v>
      </c>
      <c r="B15" s="15">
        <v>423781.18</v>
      </c>
      <c r="C15" s="16">
        <v>1445000</v>
      </c>
      <c r="D15" s="17">
        <f t="shared" si="1"/>
        <v>-1021218.8200000001</v>
      </c>
      <c r="E15" s="15"/>
      <c r="F15" s="16"/>
      <c r="G15" s="17">
        <f t="shared" si="2"/>
        <v>0</v>
      </c>
      <c r="H15" s="15"/>
      <c r="I15" s="16"/>
      <c r="J15" s="17">
        <f t="shared" si="3"/>
        <v>0</v>
      </c>
      <c r="K15" s="15">
        <v>8013734.79</v>
      </c>
      <c r="L15" s="16">
        <v>19663200.359999999</v>
      </c>
      <c r="M15" s="17">
        <f t="shared" si="4"/>
        <v>-11649465.57</v>
      </c>
      <c r="N15" s="15">
        <v>240937.85</v>
      </c>
      <c r="O15" s="16">
        <v>1105549.69</v>
      </c>
      <c r="P15" s="17">
        <f t="shared" si="5"/>
        <v>-864611.83999999997</v>
      </c>
      <c r="Q15" s="15"/>
      <c r="R15" s="16"/>
      <c r="S15" s="17">
        <f t="shared" si="6"/>
        <v>0</v>
      </c>
      <c r="T15" s="15"/>
      <c r="U15" s="16"/>
      <c r="V15" s="17">
        <f t="shared" si="7"/>
        <v>0</v>
      </c>
      <c r="W15" s="15"/>
      <c r="X15" s="16"/>
      <c r="Y15" s="17">
        <f t="shared" si="8"/>
        <v>0</v>
      </c>
      <c r="Z15" s="15"/>
      <c r="AA15" s="16"/>
      <c r="AB15" s="17">
        <f t="shared" si="9"/>
        <v>0</v>
      </c>
      <c r="AC15" s="15"/>
      <c r="AD15" s="16"/>
      <c r="AE15" s="17">
        <f t="shared" si="10"/>
        <v>0</v>
      </c>
      <c r="AF15" s="15">
        <v>10596703.68</v>
      </c>
      <c r="AG15" s="16">
        <v>33697243.030000001</v>
      </c>
      <c r="AH15" s="17">
        <f t="shared" si="11"/>
        <v>-23100539.350000001</v>
      </c>
      <c r="AI15" s="15">
        <v>1583749.86</v>
      </c>
      <c r="AJ15" s="16">
        <v>5000000</v>
      </c>
      <c r="AK15" s="17">
        <f t="shared" si="12"/>
        <v>-3416250.1399999997</v>
      </c>
      <c r="AL15" s="15"/>
      <c r="AM15" s="16"/>
      <c r="AN15" s="17">
        <f t="shared" si="13"/>
        <v>0</v>
      </c>
      <c r="AO15" s="15">
        <v>1799176.88</v>
      </c>
      <c r="AP15" s="16">
        <v>4287468.16</v>
      </c>
      <c r="AQ15" s="17">
        <f t="shared" si="14"/>
        <v>-2488291.2800000003</v>
      </c>
      <c r="AR15" s="15">
        <f t="shared" si="15"/>
        <v>22658084.239999998</v>
      </c>
      <c r="AS15" s="16">
        <f t="shared" si="16"/>
        <v>65198461.239999995</v>
      </c>
      <c r="AT15" s="17">
        <f t="shared" si="0"/>
        <v>-42540377</v>
      </c>
    </row>
    <row r="16" spans="1:46" s="18" customFormat="1" ht="20.100000000000001" customHeight="1" x14ac:dyDescent="0.25">
      <c r="A16" s="13" t="s">
        <v>13</v>
      </c>
      <c r="B16" s="20">
        <f>SUBTOTAL(9,B4:B15)</f>
        <v>207425928.96000004</v>
      </c>
      <c r="C16" s="21">
        <f t="shared" ref="C16:Y16" si="17">SUBTOTAL(9,C4:C15)</f>
        <v>208655008.84</v>
      </c>
      <c r="D16" s="22">
        <f t="shared" si="17"/>
        <v>-1229079.8800000078</v>
      </c>
      <c r="E16" s="20">
        <f t="shared" si="17"/>
        <v>215695633.43000001</v>
      </c>
      <c r="F16" s="21">
        <f t="shared" si="17"/>
        <v>213695599</v>
      </c>
      <c r="G16" s="22">
        <f t="shared" si="17"/>
        <v>2000034.4300000072</v>
      </c>
      <c r="H16" s="20">
        <f t="shared" si="17"/>
        <v>704793.6399999999</v>
      </c>
      <c r="I16" s="21">
        <f t="shared" si="17"/>
        <v>1845185</v>
      </c>
      <c r="J16" s="22">
        <f t="shared" si="17"/>
        <v>-1140391.3600000001</v>
      </c>
      <c r="K16" s="20">
        <f t="shared" si="17"/>
        <v>133765811.00000001</v>
      </c>
      <c r="L16" s="21">
        <f t="shared" si="17"/>
        <v>182604716.36000001</v>
      </c>
      <c r="M16" s="22">
        <f t="shared" si="17"/>
        <v>-48838905.360000007</v>
      </c>
      <c r="N16" s="20">
        <f t="shared" si="17"/>
        <v>5252509.0999999987</v>
      </c>
      <c r="O16" s="21">
        <f t="shared" si="17"/>
        <v>10242665.049999999</v>
      </c>
      <c r="P16" s="22">
        <f t="shared" si="17"/>
        <v>-4990155.95</v>
      </c>
      <c r="Q16" s="20">
        <f t="shared" si="17"/>
        <v>77593.929999999993</v>
      </c>
      <c r="R16" s="21">
        <f t="shared" si="17"/>
        <v>489359</v>
      </c>
      <c r="S16" s="22">
        <f t="shared" si="17"/>
        <v>-411765.07</v>
      </c>
      <c r="T16" s="20">
        <f t="shared" si="17"/>
        <v>4149627.75</v>
      </c>
      <c r="U16" s="21">
        <f t="shared" si="17"/>
        <v>1992078</v>
      </c>
      <c r="V16" s="22">
        <f t="shared" si="17"/>
        <v>2157549.75</v>
      </c>
      <c r="W16" s="20">
        <f t="shared" si="17"/>
        <v>8109243.1000000006</v>
      </c>
      <c r="X16" s="21">
        <f t="shared" si="17"/>
        <v>9870757.8900000006</v>
      </c>
      <c r="Y16" s="22">
        <f t="shared" si="17"/>
        <v>-1761514.7899999998</v>
      </c>
      <c r="Z16" s="20">
        <f t="shared" ref="Z16" si="18">SUBTOTAL(9,Z4:Z15)</f>
        <v>410967.17999999993</v>
      </c>
      <c r="AA16" s="21">
        <f t="shared" ref="AA16" si="19">SUBTOTAL(9,AA4:AA15)</f>
        <v>8369883.0899999999</v>
      </c>
      <c r="AB16" s="22">
        <f t="shared" ref="AB16" si="20">SUBTOTAL(9,AB4:AB15)</f>
        <v>-7958915.9100000001</v>
      </c>
      <c r="AC16" s="20">
        <f t="shared" ref="AC16" si="21">SUBTOTAL(9,AC4:AC15)</f>
        <v>753017.62</v>
      </c>
      <c r="AD16" s="21">
        <f t="shared" ref="AD16" si="22">SUBTOTAL(9,AD4:AD15)</f>
        <v>149894</v>
      </c>
      <c r="AE16" s="22">
        <f t="shared" ref="AE16" si="23">SUBTOTAL(9,AE4:AE15)</f>
        <v>603123.62</v>
      </c>
      <c r="AF16" s="20">
        <f t="shared" ref="AF16" si="24">SUBTOTAL(9,AF4:AF15)</f>
        <v>240300485.98000002</v>
      </c>
      <c r="AG16" s="21">
        <f t="shared" ref="AG16" si="25">SUBTOTAL(9,AG4:AG15)</f>
        <v>264177763.16</v>
      </c>
      <c r="AH16" s="22">
        <f t="shared" ref="AH16" si="26">SUBTOTAL(9,AH4:AH15)</f>
        <v>-23877277.18</v>
      </c>
      <c r="AI16" s="20">
        <f t="shared" ref="AI16" si="27">SUBTOTAL(9,AI4:AI15)</f>
        <v>26507329.990000002</v>
      </c>
      <c r="AJ16" s="21">
        <f t="shared" ref="AJ16" si="28">SUBTOTAL(9,AJ4:AJ15)</f>
        <v>30192000</v>
      </c>
      <c r="AK16" s="22">
        <f t="shared" ref="AK16" si="29">SUBTOTAL(9,AK4:AK15)</f>
        <v>-3684670.0099999988</v>
      </c>
      <c r="AL16" s="20">
        <f t="shared" ref="AL16" si="30">SUBTOTAL(9,AL4:AL15)</f>
        <v>3710636.86</v>
      </c>
      <c r="AM16" s="21">
        <f t="shared" ref="AM16" si="31">SUBTOTAL(9,AM4:AM15)</f>
        <v>0</v>
      </c>
      <c r="AN16" s="22">
        <f t="shared" ref="AN16" si="32">SUBTOTAL(9,AN4:AN15)</f>
        <v>3710636.86</v>
      </c>
      <c r="AO16" s="20">
        <f t="shared" ref="AO16" si="33">SUBTOTAL(9,AO4:AO15)</f>
        <v>6145346.3499999996</v>
      </c>
      <c r="AP16" s="21">
        <f t="shared" ref="AP16" si="34">SUBTOTAL(9,AP4:AP15)</f>
        <v>7622468.1600000001</v>
      </c>
      <c r="AQ16" s="22">
        <f t="shared" ref="AQ16" si="35">SUBTOTAL(9,AQ4:AQ15)</f>
        <v>-1477121.8100000005</v>
      </c>
      <c r="AR16" s="20">
        <f>SUBTOTAL(9,AR4:AR15)</f>
        <v>853008924.89000022</v>
      </c>
      <c r="AS16" s="21">
        <f>SUBTOTAL(9,AS4:AS15)</f>
        <v>939907377.55000007</v>
      </c>
      <c r="AT16" s="22">
        <f t="shared" ref="AT16" si="36">SUBTOTAL(9,AT4:AT15)</f>
        <v>-86898452.659999967</v>
      </c>
    </row>
    <row r="18" spans="1:2" x14ac:dyDescent="0.25">
      <c r="A18" s="40" t="s">
        <v>14</v>
      </c>
      <c r="B18" s="40"/>
    </row>
  </sheetData>
  <autoFilter ref="A3:AT3" xr:uid="{94D62A05-D9ED-4120-96FF-0844D1396625}"/>
  <mergeCells count="16">
    <mergeCell ref="AI2:AK2"/>
    <mergeCell ref="AL2:AN2"/>
    <mergeCell ref="AO2:AQ2"/>
    <mergeCell ref="AR2:AT2"/>
    <mergeCell ref="Q2:S2"/>
    <mergeCell ref="T2:V2"/>
    <mergeCell ref="W2:Y2"/>
    <mergeCell ref="Z2:AB2"/>
    <mergeCell ref="AC2:AE2"/>
    <mergeCell ref="AF2:AH2"/>
    <mergeCell ref="N2:P2"/>
    <mergeCell ref="A18:B18"/>
    <mergeCell ref="B2:D2"/>
    <mergeCell ref="E2:G2"/>
    <mergeCell ref="H2:J2"/>
    <mergeCell ref="K2:M2"/>
  </mergeCells>
  <printOptions horizontalCentered="1"/>
  <pageMargins left="0.31496062992125984" right="0.31496062992125984" top="0.35433070866141736" bottom="0.35433070866141736" header="0.31496062992125984" footer="0.19685039370078741"/>
  <pageSetup paperSize="9" scale="2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68C3-D86E-40EE-9C87-4F69B6E8DCFB}">
  <dimension ref="A2:J18"/>
  <sheetViews>
    <sheetView workbookViewId="0">
      <selection activeCell="O12" sqref="O12"/>
    </sheetView>
  </sheetViews>
  <sheetFormatPr defaultRowHeight="15" x14ac:dyDescent="0.25"/>
  <cols>
    <col min="1" max="1" width="10.5703125" bestFit="1" customWidth="1"/>
    <col min="2" max="10" width="14.140625" customWidth="1"/>
  </cols>
  <sheetData>
    <row r="2" spans="1:10" s="7" customFormat="1" ht="30" customHeight="1" x14ac:dyDescent="0.25">
      <c r="A2" s="1"/>
      <c r="B2" s="37" t="s">
        <v>15</v>
      </c>
      <c r="C2" s="38"/>
      <c r="D2" s="39"/>
      <c r="E2" s="37" t="s">
        <v>16</v>
      </c>
      <c r="F2" s="38"/>
      <c r="G2" s="39"/>
      <c r="H2" s="37" t="s">
        <v>31</v>
      </c>
      <c r="I2" s="38"/>
      <c r="J2" s="39"/>
    </row>
    <row r="3" spans="1:10" s="7" customFormat="1" x14ac:dyDescent="0.25">
      <c r="A3" s="1" t="s">
        <v>9</v>
      </c>
      <c r="B3" s="1" t="s">
        <v>10</v>
      </c>
      <c r="C3" s="2" t="s">
        <v>11</v>
      </c>
      <c r="D3" s="3" t="s">
        <v>12</v>
      </c>
      <c r="E3" s="1" t="s">
        <v>10</v>
      </c>
      <c r="F3" s="2" t="s">
        <v>11</v>
      </c>
      <c r="G3" s="3" t="s">
        <v>12</v>
      </c>
      <c r="H3" s="1" t="s">
        <v>10</v>
      </c>
      <c r="I3" s="2" t="s">
        <v>11</v>
      </c>
      <c r="J3" s="3" t="s">
        <v>12</v>
      </c>
    </row>
    <row r="4" spans="1:10" s="12" customFormat="1" ht="17.25" customHeight="1" x14ac:dyDescent="0.25">
      <c r="A4" s="26">
        <v>2015</v>
      </c>
      <c r="B4" s="30">
        <v>609683800.91999996</v>
      </c>
      <c r="C4" s="31">
        <v>573464325</v>
      </c>
      <c r="D4" s="32">
        <v>36219475.920000002</v>
      </c>
      <c r="E4" s="30">
        <v>13218529.57</v>
      </c>
      <c r="F4" s="31">
        <v>4968626.67</v>
      </c>
      <c r="G4" s="32">
        <v>8249902.9000000004</v>
      </c>
      <c r="H4" s="30">
        <v>445565756.72999996</v>
      </c>
      <c r="I4" s="31">
        <v>413456987</v>
      </c>
      <c r="J4" s="32">
        <v>32108769.73</v>
      </c>
    </row>
    <row r="5" spans="1:10" s="12" customFormat="1" ht="17.25" customHeight="1" x14ac:dyDescent="0.25">
      <c r="A5" s="26">
        <v>2016</v>
      </c>
      <c r="B5" s="30">
        <v>667836476.48000002</v>
      </c>
      <c r="C5" s="31">
        <v>617837597.14999998</v>
      </c>
      <c r="D5" s="32">
        <v>49998879.329999998</v>
      </c>
      <c r="E5" s="30">
        <v>10049224.83</v>
      </c>
      <c r="F5" s="31">
        <v>32042983.899999999</v>
      </c>
      <c r="G5" s="32">
        <v>-21993759.07</v>
      </c>
      <c r="H5" s="30">
        <v>677885701.31000006</v>
      </c>
      <c r="I5" s="31">
        <v>649880581.04999995</v>
      </c>
      <c r="J5" s="32">
        <v>28005120.259999998</v>
      </c>
    </row>
    <row r="6" spans="1:10" s="12" customFormat="1" ht="17.25" customHeight="1" x14ac:dyDescent="0.25">
      <c r="A6" s="26">
        <v>2017</v>
      </c>
      <c r="B6" s="30">
        <v>665959969.08000004</v>
      </c>
      <c r="C6" s="31">
        <v>638579961.71000004</v>
      </c>
      <c r="D6" s="32">
        <v>27380007.370000001</v>
      </c>
      <c r="E6" s="30">
        <v>6255256.9299999997</v>
      </c>
      <c r="F6" s="31">
        <v>21554927.030000001</v>
      </c>
      <c r="G6" s="32">
        <v>-15299670.1</v>
      </c>
      <c r="H6" s="30">
        <v>672215226.00999999</v>
      </c>
      <c r="I6" s="31">
        <v>660134888.74000001</v>
      </c>
      <c r="J6" s="32">
        <v>12080337.270000001</v>
      </c>
    </row>
    <row r="7" spans="1:10" s="12" customFormat="1" ht="17.25" customHeight="1" x14ac:dyDescent="0.25">
      <c r="A7" s="26">
        <v>2018</v>
      </c>
      <c r="B7" s="30">
        <v>745007799.63</v>
      </c>
      <c r="C7" s="31">
        <v>759448972.15999997</v>
      </c>
      <c r="D7" s="32">
        <v>-14441172.529999999</v>
      </c>
      <c r="E7" s="30">
        <v>19163091.16</v>
      </c>
      <c r="F7" s="31">
        <v>1000000</v>
      </c>
      <c r="G7" s="32">
        <v>18163091.16</v>
      </c>
      <c r="H7" s="30">
        <v>764170890.78999996</v>
      </c>
      <c r="I7" s="31">
        <v>760448972.15999997</v>
      </c>
      <c r="J7" s="32">
        <v>3721918.6300000008</v>
      </c>
    </row>
    <row r="8" spans="1:10" s="12" customFormat="1" ht="17.25" customHeight="1" x14ac:dyDescent="0.25">
      <c r="A8" s="26">
        <v>2019</v>
      </c>
      <c r="B8" s="30">
        <v>795471086.02999997</v>
      </c>
      <c r="C8" s="31">
        <v>781979208.70000005</v>
      </c>
      <c r="D8" s="32">
        <v>13491877.33</v>
      </c>
      <c r="E8" s="30">
        <v>5713386.71</v>
      </c>
      <c r="F8" s="31">
        <v>20294655.699999999</v>
      </c>
      <c r="G8" s="32">
        <v>-14581268.99</v>
      </c>
      <c r="H8" s="30">
        <v>801184472.74000001</v>
      </c>
      <c r="I8" s="31">
        <v>802273864.4000001</v>
      </c>
      <c r="J8" s="32">
        <v>-1089391.6600000001</v>
      </c>
    </row>
    <row r="9" spans="1:10" s="12" customFormat="1" ht="17.25" customHeight="1" x14ac:dyDescent="0.25">
      <c r="A9" s="26">
        <v>2020</v>
      </c>
      <c r="B9" s="30">
        <v>854837964.76999998</v>
      </c>
      <c r="C9" s="31">
        <v>844495104.32000005</v>
      </c>
      <c r="D9" s="32">
        <v>10342860.449999999</v>
      </c>
      <c r="E9" s="30">
        <v>26747829.370000001</v>
      </c>
      <c r="F9" s="31">
        <v>55313692.479999997</v>
      </c>
      <c r="G9" s="32">
        <v>-28565863.109999999</v>
      </c>
      <c r="H9" s="30">
        <v>881585794.13999999</v>
      </c>
      <c r="I9" s="31">
        <v>899808796.80000007</v>
      </c>
      <c r="J9" s="32">
        <v>-18223002.66</v>
      </c>
    </row>
    <row r="10" spans="1:10" s="12" customFormat="1" ht="17.25" customHeight="1" x14ac:dyDescent="0.25">
      <c r="A10" s="26">
        <v>2021</v>
      </c>
      <c r="B10" s="30">
        <v>1013403775.62</v>
      </c>
      <c r="C10" s="31">
        <v>857758287.57000005</v>
      </c>
      <c r="D10" s="32">
        <v>155645488.05000001</v>
      </c>
      <c r="E10" s="30">
        <v>79045628.609999999</v>
      </c>
      <c r="F10" s="31">
        <v>108120806.43000001</v>
      </c>
      <c r="G10" s="32">
        <v>-29075177.82</v>
      </c>
      <c r="H10" s="30">
        <v>1092449404.23</v>
      </c>
      <c r="I10" s="31">
        <v>965879094</v>
      </c>
      <c r="J10" s="32">
        <v>126570310.23000002</v>
      </c>
    </row>
    <row r="11" spans="1:10" s="12" customFormat="1" ht="17.25" customHeight="1" x14ac:dyDescent="0.25">
      <c r="A11" s="26">
        <v>2022</v>
      </c>
      <c r="B11" s="30">
        <v>1163636284.6500001</v>
      </c>
      <c r="C11" s="31">
        <v>997177182.16999996</v>
      </c>
      <c r="D11" s="32">
        <v>166459102.47999999</v>
      </c>
      <c r="E11" s="30">
        <v>33003432.800000001</v>
      </c>
      <c r="F11" s="31">
        <v>75001715.370000005</v>
      </c>
      <c r="G11" s="32">
        <v>-41998282.57</v>
      </c>
      <c r="H11" s="30">
        <v>1196639717.45</v>
      </c>
      <c r="I11" s="31">
        <v>1072178897.54</v>
      </c>
      <c r="J11" s="32">
        <v>124460819.91</v>
      </c>
    </row>
    <row r="12" spans="1:10" s="12" customFormat="1" ht="17.25" customHeight="1" x14ac:dyDescent="0.25">
      <c r="A12" s="26">
        <v>2023</v>
      </c>
      <c r="B12" s="30">
        <v>1278233156</v>
      </c>
      <c r="C12" s="31">
        <v>1213243677</v>
      </c>
      <c r="D12" s="32">
        <v>64989478.82</v>
      </c>
      <c r="E12" s="30">
        <v>63417291.68</v>
      </c>
      <c r="F12" s="31">
        <v>71077239.359999999</v>
      </c>
      <c r="G12" s="32">
        <v>-7659947.6799999997</v>
      </c>
      <c r="H12" s="30">
        <v>1341650447.6800001</v>
      </c>
      <c r="I12" s="31">
        <v>1284320916.3599999</v>
      </c>
      <c r="J12" s="32">
        <v>57329531.140000001</v>
      </c>
    </row>
    <row r="13" spans="1:10" s="12" customFormat="1" ht="17.25" customHeight="1" x14ac:dyDescent="0.25">
      <c r="A13" s="26">
        <v>2024</v>
      </c>
      <c r="B13" s="30">
        <v>1523228841</v>
      </c>
      <c r="C13" s="31">
        <v>1267743000</v>
      </c>
      <c r="D13" s="32">
        <v>255485841.09999999</v>
      </c>
      <c r="E13" s="30">
        <v>104506187</v>
      </c>
      <c r="F13" s="31">
        <v>68957000</v>
      </c>
      <c r="G13" s="32">
        <v>35549186.960000001</v>
      </c>
      <c r="H13" s="30">
        <v>1627735028</v>
      </c>
      <c r="I13" s="31">
        <v>1336700000</v>
      </c>
      <c r="J13" s="32">
        <v>291035028.06</v>
      </c>
    </row>
    <row r="14" spans="1:10" s="12" customFormat="1" ht="17.25" customHeight="1" x14ac:dyDescent="0.25">
      <c r="A14" s="26">
        <v>2025</v>
      </c>
      <c r="B14" s="30">
        <v>1486884591.3900001</v>
      </c>
      <c r="C14" s="31">
        <v>1500985733.2</v>
      </c>
      <c r="D14" s="32">
        <v>-14101141.810000001</v>
      </c>
      <c r="E14" s="30">
        <v>68444765.859999999</v>
      </c>
      <c r="F14" s="31">
        <v>187814266.80000001</v>
      </c>
      <c r="G14" s="32">
        <v>-119369500.94</v>
      </c>
      <c r="H14" s="30">
        <v>1555329357.25</v>
      </c>
      <c r="I14" s="31">
        <v>1688800000</v>
      </c>
      <c r="J14" s="32">
        <v>-133470642.75</v>
      </c>
    </row>
    <row r="15" spans="1:10" s="12" customFormat="1" ht="17.25" customHeight="1" x14ac:dyDescent="0.25">
      <c r="A15" s="33">
        <v>2026</v>
      </c>
      <c r="B15" s="34">
        <v>565639494.88</v>
      </c>
      <c r="C15" s="35">
        <v>1660842274.4000001</v>
      </c>
      <c r="D15" s="36">
        <v>-1095202779.52</v>
      </c>
      <c r="E15" s="34">
        <v>12736007.27</v>
      </c>
      <c r="F15" s="35">
        <v>136627379.44</v>
      </c>
      <c r="G15" s="36">
        <v>-123891372.17</v>
      </c>
      <c r="H15" s="34">
        <v>578375502.14999998</v>
      </c>
      <c r="I15" s="35">
        <v>1797469653.8400002</v>
      </c>
      <c r="J15" s="36">
        <v>-1219094151.6900001</v>
      </c>
    </row>
    <row r="16" spans="1:10" s="12" customFormat="1" ht="17.25" customHeight="1" x14ac:dyDescent="0.25">
      <c r="A16" s="8" t="s">
        <v>13</v>
      </c>
      <c r="B16" s="9">
        <v>11205289701.059999</v>
      </c>
      <c r="C16" s="10">
        <v>11553047985.380001</v>
      </c>
      <c r="D16" s="11">
        <v>-347758284.39999998</v>
      </c>
      <c r="E16" s="9">
        <v>429497597.42000002</v>
      </c>
      <c r="F16" s="10">
        <v>778304666.50999999</v>
      </c>
      <c r="G16" s="11">
        <v>-348807069.13</v>
      </c>
      <c r="H16" s="9">
        <v>11634787298.48</v>
      </c>
      <c r="I16" s="10">
        <v>12331352651.889999</v>
      </c>
      <c r="J16" s="11">
        <v>-696565353.52999997</v>
      </c>
    </row>
    <row r="17" spans="1:2" ht="7.5" customHeight="1" x14ac:dyDescent="0.25"/>
    <row r="18" spans="1:2" x14ac:dyDescent="0.25">
      <c r="A18" s="41" t="s">
        <v>14</v>
      </c>
      <c r="B18" s="41"/>
    </row>
  </sheetData>
  <autoFilter ref="A3:J3" xr:uid="{473706B2-1C74-4ABA-B69F-54B32B421ACB}"/>
  <mergeCells count="4">
    <mergeCell ref="A18:B18"/>
    <mergeCell ref="B2:D2"/>
    <mergeCell ref="E2:G2"/>
    <mergeCell ref="H2:J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Principais Receitas</vt:lpstr>
      <vt:lpstr>Receitas Vinculadas - Fundos</vt:lpstr>
      <vt:lpstr>Rec Correntes x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2026-06-23T19:26:15Z</dcterms:modified>
</cp:coreProperties>
</file>